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ata\Righting Software\Righting Software Support Files\Chapter 13 - Project Design Example\"/>
    </mc:Choice>
  </mc:AlternateContent>
  <bookViews>
    <workbookView xWindow="4395" yWindow="1200" windowWidth="15315" windowHeight="6315" tabRatio="765" activeTab="3"/>
  </bookViews>
  <sheets>
    <sheet name="Project Plan" sheetId="2" r:id="rId1"/>
    <sheet name="Earned Value" sheetId="4" r:id="rId2"/>
    <sheet name="Staffing" sheetId="8" r:id="rId3"/>
    <sheet name="Summary" sheetId="9" r:id="rId4"/>
    <sheet name="Complexity" sheetId="10" r:id="rId5"/>
  </sheets>
  <externalReferences>
    <externalReference r:id="rId6"/>
  </externalReferences>
  <definedNames>
    <definedName name="Management_Education" localSheetId="4">'[1]Project Plan'!#REF!</definedName>
    <definedName name="Management_Education" localSheetId="2">Staffing!#REF!</definedName>
    <definedName name="Management_Education">'Project Plan'!#REF!</definedName>
    <definedName name="solver_adj" localSheetId="2" hidden="1">Staffing!$M$56</definedName>
    <definedName name="solver_cvg" localSheetId="2" hidden="1">0.0001</definedName>
    <definedName name="solver_drv" localSheetId="2" hidden="1">1</definedName>
    <definedName name="solver_est" localSheetId="2" hidden="1">1</definedName>
    <definedName name="solver_itr" localSheetId="2" hidden="1">100</definedName>
    <definedName name="solver_lin" localSheetId="2" hidden="1">2</definedName>
    <definedName name="solver_neg" localSheetId="2" hidden="1">2</definedName>
    <definedName name="solver_num" localSheetId="2" hidden="1">0</definedName>
    <definedName name="solver_nwt" localSheetId="2" hidden="1">1</definedName>
    <definedName name="solver_opt" localSheetId="2" hidden="1">Staffing!$N$60</definedName>
    <definedName name="solver_pre" localSheetId="2" hidden="1">0.000001</definedName>
    <definedName name="solver_scl" localSheetId="2" hidden="1">2</definedName>
    <definedName name="solver_sho" localSheetId="2" hidden="1">2</definedName>
    <definedName name="solver_tim" localSheetId="2" hidden="1">100</definedName>
    <definedName name="solver_tol" localSheetId="2" hidden="1">0.05</definedName>
    <definedName name="solver_typ" localSheetId="2" hidden="1">3</definedName>
    <definedName name="solver_val" localSheetId="2" hidden="1">16.36681</definedName>
  </definedNames>
  <calcPr calcId="152511"/>
</workbook>
</file>

<file path=xl/calcChain.xml><?xml version="1.0" encoding="utf-8"?>
<calcChain xmlns="http://schemas.openxmlformats.org/spreadsheetml/2006/main">
  <c r="F3" i="10" l="1"/>
  <c r="L4" i="10" s="1"/>
  <c r="L6" i="10" s="1"/>
  <c r="L3" i="10"/>
  <c r="F4" i="10"/>
  <c r="F5" i="10"/>
  <c r="F6" i="10"/>
  <c r="F7" i="10"/>
  <c r="F10" i="10"/>
  <c r="L12" i="10" s="1"/>
  <c r="L14" i="10" s="1"/>
  <c r="L11" i="10"/>
  <c r="F11" i="10"/>
  <c r="F12" i="10"/>
  <c r="F13" i="10"/>
  <c r="F14" i="10"/>
  <c r="F21" i="10"/>
  <c r="L23" i="10" s="1"/>
  <c r="L25" i="10" s="1"/>
  <c r="F22" i="10"/>
  <c r="L22" i="10"/>
  <c r="F23" i="10"/>
  <c r="F24" i="10"/>
  <c r="F25" i="10"/>
  <c r="F27" i="10"/>
  <c r="L32" i="10" s="1"/>
  <c r="L34" i="10" s="1"/>
  <c r="F28" i="10"/>
  <c r="F29" i="10"/>
  <c r="F30" i="10"/>
  <c r="F31" i="10"/>
  <c r="L31" i="10"/>
  <c r="F32" i="10"/>
  <c r="F33" i="10"/>
  <c r="F34" i="10"/>
  <c r="F35" i="10"/>
  <c r="L38" i="10"/>
  <c r="F36" i="10"/>
  <c r="F37" i="10"/>
  <c r="L37" i="10"/>
  <c r="L40" i="10" s="1"/>
  <c r="F38" i="10"/>
  <c r="F39" i="10"/>
  <c r="F40" i="10"/>
  <c r="F41" i="10"/>
  <c r="L43" i="10"/>
  <c r="L45" i="10" s="1"/>
  <c r="F42" i="10"/>
  <c r="L42" i="10"/>
  <c r="F43" i="10"/>
  <c r="F44" i="10"/>
  <c r="F45" i="10"/>
  <c r="F46" i="10"/>
  <c r="L48" i="10"/>
  <c r="L50" i="10" s="1"/>
  <c r="F47" i="10"/>
  <c r="L47" i="10"/>
  <c r="F48" i="10"/>
  <c r="F49" i="10"/>
  <c r="F50" i="10"/>
  <c r="F51" i="10"/>
  <c r="L53" i="10"/>
  <c r="L55" i="10" s="1"/>
  <c r="F52" i="10"/>
  <c r="L52" i="10"/>
  <c r="F53" i="10"/>
  <c r="E5" i="2"/>
  <c r="C8" i="9"/>
  <c r="L15" i="8"/>
  <c r="L16" i="8"/>
  <c r="L17" i="8"/>
  <c r="L18" i="8"/>
  <c r="O44" i="8" s="1"/>
  <c r="L19" i="8"/>
  <c r="L20" i="8"/>
  <c r="L21" i="8"/>
  <c r="L22" i="8"/>
  <c r="L23" i="8"/>
  <c r="L24" i="8"/>
  <c r="L25" i="8"/>
  <c r="L26" i="8"/>
  <c r="L27" i="8"/>
  <c r="L28" i="8"/>
  <c r="L29" i="8"/>
  <c r="L30" i="8"/>
  <c r="L31" i="8"/>
  <c r="L32" i="8"/>
  <c r="L33" i="8"/>
  <c r="L34" i="8"/>
  <c r="L35" i="8"/>
  <c r="L36" i="8"/>
  <c r="L37" i="8"/>
  <c r="L38" i="8"/>
  <c r="L39" i="8"/>
  <c r="L40" i="8"/>
  <c r="L41" i="8"/>
  <c r="L42" i="8"/>
  <c r="L43" i="8"/>
  <c r="L44" i="8"/>
  <c r="L45" i="8"/>
  <c r="L46" i="8"/>
  <c r="L47" i="8"/>
  <c r="L48" i="8"/>
  <c r="L49" i="8"/>
  <c r="L50" i="8"/>
  <c r="L51" i="8"/>
  <c r="L52" i="8"/>
  <c r="L14" i="8"/>
  <c r="K56" i="8"/>
  <c r="K55" i="8"/>
  <c r="K54" i="8"/>
  <c r="K53" i="8"/>
  <c r="K36" i="8"/>
  <c r="K37" i="8"/>
  <c r="K38" i="8"/>
  <c r="K39" i="8"/>
  <c r="K40" i="8"/>
  <c r="K41" i="8"/>
  <c r="K42" i="8"/>
  <c r="K43" i="8"/>
  <c r="K44" i="8"/>
  <c r="K45" i="8"/>
  <c r="K46" i="8"/>
  <c r="K47" i="8"/>
  <c r="K48" i="8"/>
  <c r="K49" i="8"/>
  <c r="K50" i="8"/>
  <c r="K51" i="8"/>
  <c r="K52" i="8"/>
  <c r="K35" i="8"/>
  <c r="K30" i="8"/>
  <c r="K31" i="8"/>
  <c r="K32" i="8"/>
  <c r="K33" i="8"/>
  <c r="K34" i="8"/>
  <c r="K29" i="8"/>
  <c r="K28" i="8"/>
  <c r="K26" i="8"/>
  <c r="K27" i="8"/>
  <c r="K25" i="8"/>
  <c r="K20" i="8"/>
  <c r="K21" i="8"/>
  <c r="K22" i="8"/>
  <c r="K23" i="8"/>
  <c r="K24" i="8"/>
  <c r="K19" i="8"/>
  <c r="K18" i="8"/>
  <c r="K17" i="8"/>
  <c r="K16" i="8"/>
  <c r="K15" i="8"/>
  <c r="K14" i="8"/>
  <c r="K13" i="8"/>
  <c r="K12" i="8"/>
  <c r="K11" i="8"/>
  <c r="K9" i="8"/>
  <c r="K10" i="8"/>
  <c r="K8" i="8"/>
  <c r="K7" i="8"/>
  <c r="K59" i="8" s="1"/>
  <c r="J8" i="8"/>
  <c r="J9" i="8"/>
  <c r="J59" i="8" s="1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54" i="8"/>
  <c r="J55" i="8"/>
  <c r="J56" i="8"/>
  <c r="E59" i="2"/>
  <c r="H34" i="2" s="1"/>
  <c r="J7" i="8"/>
  <c r="H6" i="2"/>
  <c r="C5" i="9"/>
  <c r="E61" i="2"/>
  <c r="H32" i="2"/>
  <c r="H33" i="2"/>
  <c r="H37" i="2"/>
  <c r="H44" i="2"/>
  <c r="H45" i="2"/>
  <c r="H52" i="2"/>
  <c r="H53" i="2"/>
  <c r="H8" i="2"/>
  <c r="H11" i="2"/>
  <c r="H15" i="2"/>
  <c r="H19" i="2"/>
  <c r="H22" i="2"/>
  <c r="H23" i="2"/>
  <c r="H17" i="2"/>
  <c r="H36" i="2"/>
  <c r="H25" i="2"/>
  <c r="H9" i="2"/>
  <c r="H41" i="2"/>
  <c r="H7" i="2"/>
  <c r="H14" i="2"/>
  <c r="H49" i="2"/>
  <c r="H40" i="2"/>
  <c r="H30" i="2"/>
  <c r="H28" i="2"/>
  <c r="H56" i="2"/>
  <c r="H29" i="2"/>
  <c r="H27" i="2"/>
  <c r="H38" i="2"/>
  <c r="H51" i="2"/>
  <c r="H31" i="2"/>
  <c r="H16" i="2"/>
  <c r="H42" i="2"/>
  <c r="H20" i="2"/>
  <c r="H18" i="2"/>
  <c r="H55" i="2"/>
  <c r="H47" i="2"/>
  <c r="H10" i="2"/>
  <c r="H24" i="2"/>
  <c r="H12" i="2"/>
  <c r="H54" i="2"/>
  <c r="H46" i="2"/>
  <c r="O45" i="8" l="1"/>
  <c r="P45" i="8" s="1"/>
  <c r="C4" i="9"/>
  <c r="C7" i="9" s="1"/>
  <c r="C6" i="9"/>
  <c r="H26" i="2"/>
  <c r="H50" i="2"/>
  <c r="H35" i="2"/>
  <c r="H48" i="2"/>
  <c r="H13" i="2"/>
  <c r="H39" i="2"/>
  <c r="H21" i="2"/>
  <c r="H43" i="2"/>
</calcChain>
</file>

<file path=xl/sharedStrings.xml><?xml version="1.0" encoding="utf-8"?>
<sst xmlns="http://schemas.openxmlformats.org/spreadsheetml/2006/main" count="234" uniqueCount="122">
  <si>
    <t>Owner</t>
  </si>
  <si>
    <t>Requirements</t>
  </si>
  <si>
    <t>Test Plan</t>
  </si>
  <si>
    <t>Activity</t>
  </si>
  <si>
    <t>Architecture</t>
  </si>
  <si>
    <t>Date</t>
  </si>
  <si>
    <t>Planned Earned Value</t>
  </si>
  <si>
    <t>Total Planned Effort</t>
  </si>
  <si>
    <t>Planned Completion Date</t>
  </si>
  <si>
    <t>Test Harness</t>
  </si>
  <si>
    <t>Security</t>
  </si>
  <si>
    <t>Logging</t>
  </si>
  <si>
    <t>Depends on</t>
  </si>
  <si>
    <t>Start</t>
  </si>
  <si>
    <t>ID</t>
  </si>
  <si>
    <t>System Testing</t>
  </si>
  <si>
    <t>Architect</t>
  </si>
  <si>
    <t>Duration</t>
  </si>
  <si>
    <t>Product Manager</t>
  </si>
  <si>
    <t>Testers</t>
  </si>
  <si>
    <t>Developers</t>
  </si>
  <si>
    <t>Cost (M/M)</t>
  </si>
  <si>
    <t>Total</t>
  </si>
  <si>
    <t>Cost in man months</t>
  </si>
  <si>
    <t>Duration in months</t>
  </si>
  <si>
    <t>Overall</t>
  </si>
  <si>
    <t>Average staffing</t>
  </si>
  <si>
    <t>Direct Cost</t>
  </si>
  <si>
    <t>Average Devs:</t>
  </si>
  <si>
    <t>Management Education</t>
  </si>
  <si>
    <t>UX Design</t>
  </si>
  <si>
    <t>Dev Training</t>
  </si>
  <si>
    <t>UI Design</t>
  </si>
  <si>
    <t>Manual</t>
  </si>
  <si>
    <t>Message Bus</t>
  </si>
  <si>
    <t xml:space="preserve">Payments DB </t>
  </si>
  <si>
    <t xml:space="preserve">Members DB </t>
  </si>
  <si>
    <t xml:space="preserve">Projects DB </t>
  </si>
  <si>
    <t xml:space="preserve">Contractors DB </t>
  </si>
  <si>
    <t>Workflows Repository</t>
  </si>
  <si>
    <t>Regulations DB</t>
  </si>
  <si>
    <t>Data Migration</t>
  </si>
  <si>
    <t xml:space="preserve">Payments Access </t>
  </si>
  <si>
    <t xml:space="preserve">Members Access </t>
  </si>
  <si>
    <t xml:space="preserve">Projects Access </t>
  </si>
  <si>
    <t xml:space="preserve">Contractors Access </t>
  </si>
  <si>
    <t xml:space="preserve">Workflows Access </t>
  </si>
  <si>
    <t>Regulations Access</t>
  </si>
  <si>
    <t>Abstract Manager</t>
  </si>
  <si>
    <t xml:space="preserve">Membership Manager </t>
  </si>
  <si>
    <t>Market Manager</t>
  </si>
  <si>
    <t>Members Portal</t>
  </si>
  <si>
    <t>Contractors Portal</t>
  </si>
  <si>
    <t>Manual Polishing</t>
  </si>
  <si>
    <t>Test Engineers/UX</t>
  </si>
  <si>
    <t>SDP Review</t>
  </si>
  <si>
    <t>Managers Complete</t>
  </si>
  <si>
    <t xml:space="preserve">Education DB </t>
  </si>
  <si>
    <t xml:space="preserve">Education Access </t>
  </si>
  <si>
    <t>Education Manager</t>
  </si>
  <si>
    <t>Education Portal</t>
  </si>
  <si>
    <t>Project Planning</t>
  </si>
  <si>
    <t>Marketplace App</t>
  </si>
  <si>
    <t>Average Staff:</t>
  </si>
  <si>
    <t>System Rollout</t>
  </si>
  <si>
    <t>Regulations Engine A</t>
  </si>
  <si>
    <t>Regulations Engine B</t>
  </si>
  <si>
    <t>Regression Test Harness</t>
  </si>
  <si>
    <t>Clients Complete</t>
  </si>
  <si>
    <t>Efficiency</t>
  </si>
  <si>
    <t>Search Engine</t>
  </si>
  <si>
    <t>Front End</t>
  </si>
  <si>
    <t>DevOps</t>
  </si>
  <si>
    <t>Infrastructure Complete</t>
  </si>
  <si>
    <t>DB Complete</t>
  </si>
  <si>
    <t>RA Complete</t>
  </si>
  <si>
    <t>Emgines Complete</t>
  </si>
  <si>
    <t>Reduced Dependencies</t>
  </si>
  <si>
    <t>Number of Dependencies Per Acticity</t>
  </si>
  <si>
    <t>P</t>
  </si>
  <si>
    <t>N</t>
  </si>
  <si>
    <t>Number of Activities</t>
  </si>
  <si>
    <t>E</t>
  </si>
  <si>
    <t>Total Dependencies</t>
  </si>
  <si>
    <t>C</t>
  </si>
  <si>
    <t>Complexity</t>
  </si>
  <si>
    <t>5,2</t>
  </si>
  <si>
    <t>16,15,14,11</t>
  </si>
  <si>
    <t>17,18</t>
  </si>
  <si>
    <t>17,19</t>
  </si>
  <si>
    <t>18,19,20,21,22,23,24</t>
  </si>
  <si>
    <t>25,27</t>
  </si>
  <si>
    <t>25,28</t>
  </si>
  <si>
    <t>25,29</t>
  </si>
  <si>
    <t>27,28,29,30,31,32,33</t>
  </si>
  <si>
    <t>40,41,42,43</t>
  </si>
  <si>
    <t>12,44</t>
  </si>
  <si>
    <t>45,46,47,48</t>
  </si>
  <si>
    <t>10,49</t>
  </si>
  <si>
    <t>26,13,51,50</t>
  </si>
  <si>
    <t>17,20</t>
  </si>
  <si>
    <t>17,21</t>
  </si>
  <si>
    <t>25,26</t>
  </si>
  <si>
    <t>25,32</t>
  </si>
  <si>
    <t>25,30</t>
  </si>
  <si>
    <t>34,35</t>
  </si>
  <si>
    <t>34,39</t>
  </si>
  <si>
    <t>34,38,29</t>
  </si>
  <si>
    <t>12,44,45</t>
  </si>
  <si>
    <t>12,44,48</t>
  </si>
  <si>
    <t>22,23,24</t>
  </si>
  <si>
    <t>31,33</t>
  </si>
  <si>
    <t>36,37</t>
  </si>
  <si>
    <t>42,43</t>
  </si>
  <si>
    <t>46,47</t>
  </si>
  <si>
    <t>13,51,50</t>
  </si>
  <si>
    <t>35,36,37,39</t>
  </si>
  <si>
    <t>34,38</t>
  </si>
  <si>
    <t>34,38,40</t>
  </si>
  <si>
    <t>34,38,41</t>
  </si>
  <si>
    <t>Build and Setup</t>
  </si>
  <si>
    <t>Project Manager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</si>
</sst>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m/dd/yy;@"/>
    <numFmt numFmtId="165" formatCode="0.0"/>
    <numFmt numFmtId="166" formatCode="mm/dd/yyyy"/>
  </numFmts>
  <fonts count="9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</font>
    <font>
      <sz val="11"/>
      <color indexed="8"/>
      <name val="Calibri"/>
      <family val="2"/>
    </font>
    <font>
      <sz val="10"/>
      <color indexed="8"/>
      <name val="Times New Roman"/>
      <family val="1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9" fontId="0" fillId="0" borderId="0" xfId="0" applyNumberFormat="1"/>
    <xf numFmtId="0" fontId="4" fillId="2" borderId="0" xfId="0" applyFont="1" applyFill="1"/>
    <xf numFmtId="0" fontId="5" fillId="0" borderId="0" xfId="0" applyFont="1"/>
    <xf numFmtId="0" fontId="4" fillId="0" borderId="0" xfId="0" applyFont="1" applyFill="1"/>
    <xf numFmtId="0" fontId="3" fillId="0" borderId="0" xfId="0" applyFont="1" applyFill="1"/>
    <xf numFmtId="9" fontId="3" fillId="0" borderId="0" xfId="0" applyNumberFormat="1" applyFont="1" applyFill="1"/>
    <xf numFmtId="0" fontId="3" fillId="0" borderId="0" xfId="0" applyFont="1"/>
    <xf numFmtId="9" fontId="5" fillId="0" borderId="0" xfId="0" applyNumberFormat="1" applyFont="1"/>
    <xf numFmtId="0" fontId="3" fillId="0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164" fontId="3" fillId="3" borderId="1" xfId="0" applyNumberFormat="1" applyFont="1" applyFill="1" applyBorder="1" applyAlignment="1">
      <alignment vertical="center" wrapText="1"/>
    </xf>
    <xf numFmtId="164" fontId="5" fillId="0" borderId="0" xfId="0" applyNumberFormat="1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14" fontId="2" fillId="0" borderId="0" xfId="0" applyNumberFormat="1" applyFont="1"/>
    <xf numFmtId="0" fontId="3" fillId="3" borderId="1" xfId="0" applyNumberFormat="1" applyFont="1" applyFill="1" applyBorder="1" applyAlignment="1">
      <alignment vertical="center" wrapText="1"/>
    </xf>
    <xf numFmtId="165" fontId="5" fillId="0" borderId="0" xfId="0" applyNumberFormat="1" applyFont="1"/>
    <xf numFmtId="2" fontId="5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2" fontId="0" fillId="0" borderId="0" xfId="0" applyNumberFormat="1"/>
    <xf numFmtId="0" fontId="5" fillId="0" borderId="0" xfId="0" applyFont="1" applyFill="1"/>
    <xf numFmtId="0" fontId="5" fillId="4" borderId="0" xfId="0" applyFont="1" applyFill="1"/>
    <xf numFmtId="166" fontId="0" fillId="0" borderId="0" xfId="0" applyNumberFormat="1" applyFont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2" fillId="2" borderId="0" xfId="0" applyFont="1" applyFill="1"/>
    <xf numFmtId="0" fontId="6" fillId="2" borderId="1" xfId="0" applyFont="1" applyFill="1" applyBorder="1" applyAlignment="1">
      <alignment horizontal="center" wrapText="1"/>
    </xf>
    <xf numFmtId="0" fontId="0" fillId="2" borderId="0" xfId="0" applyFill="1" applyAlignment="1">
      <alignment horizontal="center"/>
    </xf>
    <xf numFmtId="0" fontId="0" fillId="0" borderId="0" xfId="0" applyAlignment="1">
      <alignment horizontal="center"/>
    </xf>
    <xf numFmtId="0" fontId="6" fillId="3" borderId="1" xfId="0" applyFont="1" applyFill="1" applyBorder="1" applyAlignment="1">
      <alignment horizontal="center" wrapText="1"/>
    </xf>
    <xf numFmtId="0" fontId="1" fillId="0" borderId="0" xfId="0" applyFont="1" applyAlignment="1">
      <alignment horizontal="left" wrapText="1"/>
    </xf>
    <xf numFmtId="0" fontId="1" fillId="4" borderId="0" xfId="0" applyFont="1" applyFill="1"/>
    <xf numFmtId="0" fontId="7" fillId="0" borderId="0" xfId="0" applyFont="1"/>
    <xf numFmtId="0" fontId="0" fillId="2" borderId="0" xfId="0" applyFill="1"/>
    <xf numFmtId="0" fontId="8" fillId="2" borderId="1" xfId="0" applyFont="1" applyFill="1" applyBorder="1" applyAlignment="1">
      <alignment horizontal="center" wrapText="1"/>
    </xf>
    <xf numFmtId="0" fontId="8" fillId="3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2.xml"/><Relationship Id="rId7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4.xml"/><Relationship Id="rId10" Type="http://schemas.openxmlformats.org/officeDocument/2006/relationships/calcChain" Target="calcChain.xml"/><Relationship Id="rId4" Type="http://schemas.openxmlformats.org/officeDocument/2006/relationships/worksheet" Target="worksheets/sheet3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Planned Earned Value</a:t>
            </a:r>
          </a:p>
        </c:rich>
      </c:tx>
      <c:layout>
        <c:manualLayout>
          <c:xMode val="edge"/>
          <c:yMode val="edge"/>
          <c:x val="0.43937718661970804"/>
          <c:y val="1.970447821265408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669256381798006E-2"/>
          <c:y val="0.10847457627118644"/>
          <c:w val="0.70699223085460594"/>
          <c:h val="0.75254237288135595"/>
        </c:manualLayout>
      </c:layout>
      <c:scatterChart>
        <c:scatterStyle val="lineMarker"/>
        <c:varyColors val="0"/>
        <c:ser>
          <c:idx val="0"/>
          <c:order val="0"/>
          <c:tx>
            <c:v>Plan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80"/>
                </a:solidFill>
                <a:prstDash val="lgDash"/>
              </a:ln>
            </c:spPr>
            <c:trendlineType val="linear"/>
            <c:dispRSqr val="1"/>
            <c:dispEq val="0"/>
            <c:trendlineLbl>
              <c:layout>
                <c:manualLayout>
                  <c:x val="-0.18400295967443581"/>
                  <c:y val="7.0000288106492309E-2"/>
                </c:manualLayout>
              </c:layout>
              <c:numFmt formatCode="0.0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8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'Project Plan'!$G$5:$G$56</c:f>
              <c:numCache>
                <c:formatCode>m/d/yyyy</c:formatCode>
                <c:ptCount val="52"/>
                <c:pt idx="0">
                  <c:v>42009</c:v>
                </c:pt>
                <c:pt idx="1">
                  <c:v>42027</c:v>
                </c:pt>
                <c:pt idx="2">
                  <c:v>42027</c:v>
                </c:pt>
                <c:pt idx="3">
                  <c:v>42041</c:v>
                </c:pt>
                <c:pt idx="4">
                  <c:v>42048</c:v>
                </c:pt>
                <c:pt idx="5">
                  <c:v>42048</c:v>
                </c:pt>
                <c:pt idx="6">
                  <c:v>42055</c:v>
                </c:pt>
                <c:pt idx="7">
                  <c:v>42062</c:v>
                </c:pt>
                <c:pt idx="8">
                  <c:v>42069</c:v>
                </c:pt>
                <c:pt idx="9">
                  <c:v>42076</c:v>
                </c:pt>
                <c:pt idx="10">
                  <c:v>42083</c:v>
                </c:pt>
                <c:pt idx="11">
                  <c:v>42083</c:v>
                </c:pt>
                <c:pt idx="12">
                  <c:v>42090</c:v>
                </c:pt>
                <c:pt idx="13">
                  <c:v>42090</c:v>
                </c:pt>
                <c:pt idx="14">
                  <c:v>42090</c:v>
                </c:pt>
                <c:pt idx="15">
                  <c:v>42097</c:v>
                </c:pt>
                <c:pt idx="16">
                  <c:v>42097</c:v>
                </c:pt>
                <c:pt idx="17">
                  <c:v>42097</c:v>
                </c:pt>
                <c:pt idx="18">
                  <c:v>42104</c:v>
                </c:pt>
                <c:pt idx="19">
                  <c:v>42104</c:v>
                </c:pt>
                <c:pt idx="20">
                  <c:v>42104</c:v>
                </c:pt>
                <c:pt idx="21">
                  <c:v>42104</c:v>
                </c:pt>
                <c:pt idx="22">
                  <c:v>42118</c:v>
                </c:pt>
                <c:pt idx="23">
                  <c:v>42125</c:v>
                </c:pt>
                <c:pt idx="24">
                  <c:v>42125</c:v>
                </c:pt>
                <c:pt idx="25">
                  <c:v>42132</c:v>
                </c:pt>
                <c:pt idx="26">
                  <c:v>42132</c:v>
                </c:pt>
                <c:pt idx="27">
                  <c:v>42146</c:v>
                </c:pt>
                <c:pt idx="28">
                  <c:v>42146</c:v>
                </c:pt>
                <c:pt idx="29">
                  <c:v>42153</c:v>
                </c:pt>
                <c:pt idx="30">
                  <c:v>42160</c:v>
                </c:pt>
                <c:pt idx="31">
                  <c:v>42160</c:v>
                </c:pt>
                <c:pt idx="32">
                  <c:v>42174</c:v>
                </c:pt>
                <c:pt idx="33">
                  <c:v>42174</c:v>
                </c:pt>
                <c:pt idx="34">
                  <c:v>42216</c:v>
                </c:pt>
                <c:pt idx="35">
                  <c:v>42216</c:v>
                </c:pt>
                <c:pt idx="36">
                  <c:v>42237</c:v>
                </c:pt>
                <c:pt idx="37">
                  <c:v>42237</c:v>
                </c:pt>
                <c:pt idx="38">
                  <c:v>42237</c:v>
                </c:pt>
                <c:pt idx="39">
                  <c:v>42251</c:v>
                </c:pt>
                <c:pt idx="40">
                  <c:v>42251</c:v>
                </c:pt>
                <c:pt idx="41">
                  <c:v>42265</c:v>
                </c:pt>
                <c:pt idx="42">
                  <c:v>42265</c:v>
                </c:pt>
                <c:pt idx="43">
                  <c:v>42265</c:v>
                </c:pt>
                <c:pt idx="44">
                  <c:v>42286</c:v>
                </c:pt>
                <c:pt idx="45">
                  <c:v>42300</c:v>
                </c:pt>
                <c:pt idx="46">
                  <c:v>42307</c:v>
                </c:pt>
                <c:pt idx="47">
                  <c:v>42314</c:v>
                </c:pt>
                <c:pt idx="48">
                  <c:v>42314</c:v>
                </c:pt>
                <c:pt idx="49">
                  <c:v>42328</c:v>
                </c:pt>
                <c:pt idx="50">
                  <c:v>42328</c:v>
                </c:pt>
                <c:pt idx="51">
                  <c:v>42342</c:v>
                </c:pt>
              </c:numCache>
            </c:numRef>
          </c:xVal>
          <c:yVal>
            <c:numRef>
              <c:f>'Project Plan'!$H$5:$H$56</c:f>
              <c:numCache>
                <c:formatCode>0%</c:formatCode>
                <c:ptCount val="52"/>
                <c:pt idx="0">
                  <c:v>0</c:v>
                </c:pt>
                <c:pt idx="1">
                  <c:v>2.6548672566371681E-2</c:v>
                </c:pt>
                <c:pt idx="2">
                  <c:v>5.3097345132743362E-2</c:v>
                </c:pt>
                <c:pt idx="3">
                  <c:v>7.0796460176991149E-2</c:v>
                </c:pt>
                <c:pt idx="4">
                  <c:v>7.9646017699115043E-2</c:v>
                </c:pt>
                <c:pt idx="5">
                  <c:v>7.9646017699115043E-2</c:v>
                </c:pt>
                <c:pt idx="6">
                  <c:v>8.8495575221238937E-2</c:v>
                </c:pt>
                <c:pt idx="7">
                  <c:v>0.10619469026548672</c:v>
                </c:pt>
                <c:pt idx="8">
                  <c:v>0.12389380530973451</c:v>
                </c:pt>
                <c:pt idx="9">
                  <c:v>0.15044247787610621</c:v>
                </c:pt>
                <c:pt idx="10">
                  <c:v>0.18584070796460178</c:v>
                </c:pt>
                <c:pt idx="11">
                  <c:v>0.18584070796460178</c:v>
                </c:pt>
                <c:pt idx="12">
                  <c:v>0.23008849557522124</c:v>
                </c:pt>
                <c:pt idx="13">
                  <c:v>0.23893805309734514</c:v>
                </c:pt>
                <c:pt idx="14">
                  <c:v>0.24778761061946902</c:v>
                </c:pt>
                <c:pt idx="15">
                  <c:v>0.26548672566371684</c:v>
                </c:pt>
                <c:pt idx="16">
                  <c:v>0.27433628318584069</c:v>
                </c:pt>
                <c:pt idx="17">
                  <c:v>0.2831858407079646</c:v>
                </c:pt>
                <c:pt idx="18">
                  <c:v>0.29203539823008851</c:v>
                </c:pt>
                <c:pt idx="19">
                  <c:v>0.31858407079646017</c:v>
                </c:pt>
                <c:pt idx="20">
                  <c:v>0.32743362831858408</c:v>
                </c:pt>
                <c:pt idx="21">
                  <c:v>0.32743362831858408</c:v>
                </c:pt>
                <c:pt idx="22">
                  <c:v>0.34513274336283184</c:v>
                </c:pt>
                <c:pt idx="23">
                  <c:v>0.38938053097345132</c:v>
                </c:pt>
                <c:pt idx="24">
                  <c:v>0.4247787610619469</c:v>
                </c:pt>
                <c:pt idx="25">
                  <c:v>0.44247787610619471</c:v>
                </c:pt>
                <c:pt idx="26">
                  <c:v>0.47787610619469029</c:v>
                </c:pt>
                <c:pt idx="27">
                  <c:v>0.49557522123893805</c:v>
                </c:pt>
                <c:pt idx="28">
                  <c:v>0.51327433628318586</c:v>
                </c:pt>
                <c:pt idx="29">
                  <c:v>0.54867256637168138</c:v>
                </c:pt>
                <c:pt idx="30">
                  <c:v>0.5663716814159292</c:v>
                </c:pt>
                <c:pt idx="31">
                  <c:v>0.58407079646017701</c:v>
                </c:pt>
                <c:pt idx="32">
                  <c:v>0.60176991150442483</c:v>
                </c:pt>
                <c:pt idx="33">
                  <c:v>0.60176991150442483</c:v>
                </c:pt>
                <c:pt idx="34">
                  <c:v>0.65486725663716816</c:v>
                </c:pt>
                <c:pt idx="35">
                  <c:v>0.70796460176991149</c:v>
                </c:pt>
                <c:pt idx="36">
                  <c:v>0.73451327433628322</c:v>
                </c:pt>
                <c:pt idx="37">
                  <c:v>0.76106194690265483</c:v>
                </c:pt>
                <c:pt idx="38">
                  <c:v>0.76106194690265483</c:v>
                </c:pt>
                <c:pt idx="39">
                  <c:v>0.77876106194690264</c:v>
                </c:pt>
                <c:pt idx="40">
                  <c:v>0.79646017699115046</c:v>
                </c:pt>
                <c:pt idx="41">
                  <c:v>0.81415929203539827</c:v>
                </c:pt>
                <c:pt idx="42">
                  <c:v>0.83185840707964598</c:v>
                </c:pt>
                <c:pt idx="43">
                  <c:v>0.83185840707964598</c:v>
                </c:pt>
                <c:pt idx="44">
                  <c:v>0.8584070796460177</c:v>
                </c:pt>
                <c:pt idx="45">
                  <c:v>0.90265486725663713</c:v>
                </c:pt>
                <c:pt idx="46">
                  <c:v>0.92920353982300885</c:v>
                </c:pt>
                <c:pt idx="47">
                  <c:v>0.94690265486725667</c:v>
                </c:pt>
                <c:pt idx="48">
                  <c:v>0.94690265486725667</c:v>
                </c:pt>
                <c:pt idx="49">
                  <c:v>0.96460176991150437</c:v>
                </c:pt>
                <c:pt idx="50">
                  <c:v>0.98230088495575218</c:v>
                </c:pt>
                <c:pt idx="51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8474560"/>
        <c:axId val="228461576"/>
      </c:scatterChart>
      <c:valAx>
        <c:axId val="228474560"/>
        <c:scaling>
          <c:orientation val="minMax"/>
          <c:max val="42342"/>
          <c:min val="42009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Date</a:t>
                </a:r>
              </a:p>
            </c:rich>
          </c:tx>
          <c:layout>
            <c:manualLayout>
              <c:xMode val="edge"/>
              <c:yMode val="edge"/>
              <c:x val="0.4360399789094066"/>
              <c:y val="0.91625626731405729"/>
            </c:manualLayout>
          </c:layout>
          <c:overlay val="0"/>
          <c:spPr>
            <a:noFill/>
            <a:ln w="25400">
              <a:noFill/>
            </a:ln>
          </c:spPr>
        </c:title>
        <c:numFmt formatCode="m/d/yy;@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8461576"/>
        <c:crosses val="autoZero"/>
        <c:crossBetween val="midCat"/>
        <c:majorUnit val="30"/>
      </c:valAx>
      <c:valAx>
        <c:axId val="228461576"/>
        <c:scaling>
          <c:orientation val="minMax"/>
          <c:max val="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Earned Value</a:t>
                </a:r>
              </a:p>
            </c:rich>
          </c:tx>
          <c:layout>
            <c:manualLayout>
              <c:xMode val="edge"/>
              <c:yMode val="edge"/>
              <c:x val="1.9977802441731411E-2"/>
              <c:y val="0.40847465029350943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8474560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gradFill rotWithShape="0">
      <a:gsLst>
        <a:gs pos="0">
          <a:srgbClr xmlns:mc="http://schemas.openxmlformats.org/markup-compatibility/2006" xmlns:a14="http://schemas.microsoft.com/office/drawing/2010/main" val="FFFFFF" mc:Ignorable="a14" a14:legacySpreadsheetColorIndex="9"/>
        </a:gs>
        <a:gs pos="100000">
          <a:srgbClr xmlns:mc="http://schemas.openxmlformats.org/markup-compatibility/2006" xmlns:a14="http://schemas.microsoft.com/office/drawing/2010/main" val="FFFFFF" mc:Ignorable="a14" a14:legacySpreadsheetColorIndex="9">
            <a:gamma/>
            <a:tint val="0"/>
            <a:invGamma/>
          </a:srgbClr>
        </a:gs>
      </a:gsLst>
      <a:lin ang="5400000" scaled="1"/>
    </a:gra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3065492950071025E-2"/>
          <c:y val="7.3469460966857622E-2"/>
          <c:w val="0.88020897290109756"/>
          <c:h val="0.8122457073558149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Staffing!$C$4</c:f>
              <c:strCache>
                <c:ptCount val="1"/>
                <c:pt idx="0">
                  <c:v>Project Manager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Staffing!$B$5:$B$56</c:f>
              <c:strCache>
                <c:ptCount val="52"/>
                <c:pt idx="0">
                  <c:v>Start</c:v>
                </c:pt>
                <c:pt idx="1">
                  <c:v>01/05/2015</c:v>
                </c:pt>
                <c:pt idx="2">
                  <c:v>01/23/2015</c:v>
                </c:pt>
                <c:pt idx="3">
                  <c:v>01/26/2015</c:v>
                </c:pt>
                <c:pt idx="4">
                  <c:v>02/06/2015</c:v>
                </c:pt>
                <c:pt idx="5">
                  <c:v>02/09/2015</c:v>
                </c:pt>
                <c:pt idx="6">
                  <c:v>02/13/2015</c:v>
                </c:pt>
                <c:pt idx="7">
                  <c:v>02/16/2015</c:v>
                </c:pt>
                <c:pt idx="8">
                  <c:v>02/20/2015</c:v>
                </c:pt>
                <c:pt idx="9">
                  <c:v>02/23/2015</c:v>
                </c:pt>
                <c:pt idx="10">
                  <c:v>02/27/2015</c:v>
                </c:pt>
                <c:pt idx="11">
                  <c:v>03/06/2015</c:v>
                </c:pt>
                <c:pt idx="12">
                  <c:v>03/13/2015</c:v>
                </c:pt>
                <c:pt idx="13">
                  <c:v>03/20/2015</c:v>
                </c:pt>
                <c:pt idx="14">
                  <c:v>03/23/2015</c:v>
                </c:pt>
                <c:pt idx="15">
                  <c:v>03/27/2015</c:v>
                </c:pt>
                <c:pt idx="16">
                  <c:v>03/30/2015</c:v>
                </c:pt>
                <c:pt idx="17">
                  <c:v>04/03/2015</c:v>
                </c:pt>
                <c:pt idx="18">
                  <c:v>04/06/2015</c:v>
                </c:pt>
                <c:pt idx="19">
                  <c:v>04/10/2015</c:v>
                </c:pt>
                <c:pt idx="20">
                  <c:v>04/13/2015</c:v>
                </c:pt>
                <c:pt idx="21">
                  <c:v>04/24/2015</c:v>
                </c:pt>
                <c:pt idx="22">
                  <c:v>04/27/2015</c:v>
                </c:pt>
                <c:pt idx="23">
                  <c:v>05/01/2015</c:v>
                </c:pt>
                <c:pt idx="24">
                  <c:v>05/04/2015</c:v>
                </c:pt>
                <c:pt idx="25">
                  <c:v>05/08/2015</c:v>
                </c:pt>
                <c:pt idx="26">
                  <c:v>05/11/2015</c:v>
                </c:pt>
                <c:pt idx="27">
                  <c:v>05/22/2015</c:v>
                </c:pt>
                <c:pt idx="28">
                  <c:v>05/25/2015</c:v>
                </c:pt>
                <c:pt idx="29">
                  <c:v>05/29/2015</c:v>
                </c:pt>
                <c:pt idx="30">
                  <c:v>06/05/2015</c:v>
                </c:pt>
                <c:pt idx="31">
                  <c:v>06/08/2015</c:v>
                </c:pt>
                <c:pt idx="32">
                  <c:v>06/19/2015</c:v>
                </c:pt>
                <c:pt idx="33">
                  <c:v>06/22/2015</c:v>
                </c:pt>
                <c:pt idx="34">
                  <c:v>07/31/2015</c:v>
                </c:pt>
                <c:pt idx="35">
                  <c:v>08/03/2015</c:v>
                </c:pt>
                <c:pt idx="36">
                  <c:v>08/21/2015</c:v>
                </c:pt>
                <c:pt idx="37">
                  <c:v>08/24/2015</c:v>
                </c:pt>
                <c:pt idx="38">
                  <c:v>09/04/2015</c:v>
                </c:pt>
                <c:pt idx="39">
                  <c:v>09/07/2015</c:v>
                </c:pt>
                <c:pt idx="40">
                  <c:v>09/18/2015</c:v>
                </c:pt>
                <c:pt idx="41">
                  <c:v>09/21/2015</c:v>
                </c:pt>
                <c:pt idx="42">
                  <c:v>10/09/2015</c:v>
                </c:pt>
                <c:pt idx="43">
                  <c:v>10/12/2015</c:v>
                </c:pt>
                <c:pt idx="44">
                  <c:v>10/23/2015</c:v>
                </c:pt>
                <c:pt idx="45">
                  <c:v>10/26/2015</c:v>
                </c:pt>
                <c:pt idx="46">
                  <c:v>10/30/2015</c:v>
                </c:pt>
                <c:pt idx="47">
                  <c:v>11/06/2015</c:v>
                </c:pt>
                <c:pt idx="48">
                  <c:v>11/09/2015</c:v>
                </c:pt>
                <c:pt idx="49">
                  <c:v>11/20/2015</c:v>
                </c:pt>
                <c:pt idx="50">
                  <c:v>11/23/2015</c:v>
                </c:pt>
                <c:pt idx="51">
                  <c:v>12/04/2015</c:v>
                </c:pt>
              </c:strCache>
            </c:strRef>
          </c:cat>
          <c:val>
            <c:numRef>
              <c:f>Staffing!$C$5:$C$56</c:f>
              <c:numCache>
                <c:formatCode>General</c:formatCode>
                <c:ptCount val="52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</c:numCache>
            </c:numRef>
          </c:val>
        </c:ser>
        <c:ser>
          <c:idx val="1"/>
          <c:order val="1"/>
          <c:tx>
            <c:strRef>
              <c:f>Staffing!$D$4</c:f>
              <c:strCache>
                <c:ptCount val="1"/>
                <c:pt idx="0">
                  <c:v>Product Manager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Staffing!$B$5:$B$56</c:f>
              <c:strCache>
                <c:ptCount val="52"/>
                <c:pt idx="0">
                  <c:v>Start</c:v>
                </c:pt>
                <c:pt idx="1">
                  <c:v>01/05/2015</c:v>
                </c:pt>
                <c:pt idx="2">
                  <c:v>01/23/2015</c:v>
                </c:pt>
                <c:pt idx="3">
                  <c:v>01/26/2015</c:v>
                </c:pt>
                <c:pt idx="4">
                  <c:v>02/06/2015</c:v>
                </c:pt>
                <c:pt idx="5">
                  <c:v>02/09/2015</c:v>
                </c:pt>
                <c:pt idx="6">
                  <c:v>02/13/2015</c:v>
                </c:pt>
                <c:pt idx="7">
                  <c:v>02/16/2015</c:v>
                </c:pt>
                <c:pt idx="8">
                  <c:v>02/20/2015</c:v>
                </c:pt>
                <c:pt idx="9">
                  <c:v>02/23/2015</c:v>
                </c:pt>
                <c:pt idx="10">
                  <c:v>02/27/2015</c:v>
                </c:pt>
                <c:pt idx="11">
                  <c:v>03/06/2015</c:v>
                </c:pt>
                <c:pt idx="12">
                  <c:v>03/13/2015</c:v>
                </c:pt>
                <c:pt idx="13">
                  <c:v>03/20/2015</c:v>
                </c:pt>
                <c:pt idx="14">
                  <c:v>03/23/2015</c:v>
                </c:pt>
                <c:pt idx="15">
                  <c:v>03/27/2015</c:v>
                </c:pt>
                <c:pt idx="16">
                  <c:v>03/30/2015</c:v>
                </c:pt>
                <c:pt idx="17">
                  <c:v>04/03/2015</c:v>
                </c:pt>
                <c:pt idx="18">
                  <c:v>04/06/2015</c:v>
                </c:pt>
                <c:pt idx="19">
                  <c:v>04/10/2015</c:v>
                </c:pt>
                <c:pt idx="20">
                  <c:v>04/13/2015</c:v>
                </c:pt>
                <c:pt idx="21">
                  <c:v>04/24/2015</c:v>
                </c:pt>
                <c:pt idx="22">
                  <c:v>04/27/2015</c:v>
                </c:pt>
                <c:pt idx="23">
                  <c:v>05/01/2015</c:v>
                </c:pt>
                <c:pt idx="24">
                  <c:v>05/04/2015</c:v>
                </c:pt>
                <c:pt idx="25">
                  <c:v>05/08/2015</c:v>
                </c:pt>
                <c:pt idx="26">
                  <c:v>05/11/2015</c:v>
                </c:pt>
                <c:pt idx="27">
                  <c:v>05/22/2015</c:v>
                </c:pt>
                <c:pt idx="28">
                  <c:v>05/25/2015</c:v>
                </c:pt>
                <c:pt idx="29">
                  <c:v>05/29/2015</c:v>
                </c:pt>
                <c:pt idx="30">
                  <c:v>06/05/2015</c:v>
                </c:pt>
                <c:pt idx="31">
                  <c:v>06/08/2015</c:v>
                </c:pt>
                <c:pt idx="32">
                  <c:v>06/19/2015</c:v>
                </c:pt>
                <c:pt idx="33">
                  <c:v>06/22/2015</c:v>
                </c:pt>
                <c:pt idx="34">
                  <c:v>07/31/2015</c:v>
                </c:pt>
                <c:pt idx="35">
                  <c:v>08/03/2015</c:v>
                </c:pt>
                <c:pt idx="36">
                  <c:v>08/21/2015</c:v>
                </c:pt>
                <c:pt idx="37">
                  <c:v>08/24/2015</c:v>
                </c:pt>
                <c:pt idx="38">
                  <c:v>09/04/2015</c:v>
                </c:pt>
                <c:pt idx="39">
                  <c:v>09/07/2015</c:v>
                </c:pt>
                <c:pt idx="40">
                  <c:v>09/18/2015</c:v>
                </c:pt>
                <c:pt idx="41">
                  <c:v>09/21/2015</c:v>
                </c:pt>
                <c:pt idx="42">
                  <c:v>10/09/2015</c:v>
                </c:pt>
                <c:pt idx="43">
                  <c:v>10/12/2015</c:v>
                </c:pt>
                <c:pt idx="44">
                  <c:v>10/23/2015</c:v>
                </c:pt>
                <c:pt idx="45">
                  <c:v>10/26/2015</c:v>
                </c:pt>
                <c:pt idx="46">
                  <c:v>10/30/2015</c:v>
                </c:pt>
                <c:pt idx="47">
                  <c:v>11/06/2015</c:v>
                </c:pt>
                <c:pt idx="48">
                  <c:v>11/09/2015</c:v>
                </c:pt>
                <c:pt idx="49">
                  <c:v>11/20/2015</c:v>
                </c:pt>
                <c:pt idx="50">
                  <c:v>11/23/2015</c:v>
                </c:pt>
                <c:pt idx="51">
                  <c:v>12/04/2015</c:v>
                </c:pt>
              </c:strCache>
            </c:strRef>
          </c:cat>
          <c:val>
            <c:numRef>
              <c:f>Staffing!$D$5:$D$56</c:f>
              <c:numCache>
                <c:formatCode>General</c:formatCode>
                <c:ptCount val="52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</c:numCache>
            </c:numRef>
          </c:val>
        </c:ser>
        <c:ser>
          <c:idx val="2"/>
          <c:order val="2"/>
          <c:tx>
            <c:strRef>
              <c:f>Staffing!$E$4</c:f>
              <c:strCache>
                <c:ptCount val="1"/>
                <c:pt idx="0">
                  <c:v>Architect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Staffing!$B$5:$B$56</c:f>
              <c:strCache>
                <c:ptCount val="52"/>
                <c:pt idx="0">
                  <c:v>Start</c:v>
                </c:pt>
                <c:pt idx="1">
                  <c:v>01/05/2015</c:v>
                </c:pt>
                <c:pt idx="2">
                  <c:v>01/23/2015</c:v>
                </c:pt>
                <c:pt idx="3">
                  <c:v>01/26/2015</c:v>
                </c:pt>
                <c:pt idx="4">
                  <c:v>02/06/2015</c:v>
                </c:pt>
                <c:pt idx="5">
                  <c:v>02/09/2015</c:v>
                </c:pt>
                <c:pt idx="6">
                  <c:v>02/13/2015</c:v>
                </c:pt>
                <c:pt idx="7">
                  <c:v>02/16/2015</c:v>
                </c:pt>
                <c:pt idx="8">
                  <c:v>02/20/2015</c:v>
                </c:pt>
                <c:pt idx="9">
                  <c:v>02/23/2015</c:v>
                </c:pt>
                <c:pt idx="10">
                  <c:v>02/27/2015</c:v>
                </c:pt>
                <c:pt idx="11">
                  <c:v>03/06/2015</c:v>
                </c:pt>
                <c:pt idx="12">
                  <c:v>03/13/2015</c:v>
                </c:pt>
                <c:pt idx="13">
                  <c:v>03/20/2015</c:v>
                </c:pt>
                <c:pt idx="14">
                  <c:v>03/23/2015</c:v>
                </c:pt>
                <c:pt idx="15">
                  <c:v>03/27/2015</c:v>
                </c:pt>
                <c:pt idx="16">
                  <c:v>03/30/2015</c:v>
                </c:pt>
                <c:pt idx="17">
                  <c:v>04/03/2015</c:v>
                </c:pt>
                <c:pt idx="18">
                  <c:v>04/06/2015</c:v>
                </c:pt>
                <c:pt idx="19">
                  <c:v>04/10/2015</c:v>
                </c:pt>
                <c:pt idx="20">
                  <c:v>04/13/2015</c:v>
                </c:pt>
                <c:pt idx="21">
                  <c:v>04/24/2015</c:v>
                </c:pt>
                <c:pt idx="22">
                  <c:v>04/27/2015</c:v>
                </c:pt>
                <c:pt idx="23">
                  <c:v>05/01/2015</c:v>
                </c:pt>
                <c:pt idx="24">
                  <c:v>05/04/2015</c:v>
                </c:pt>
                <c:pt idx="25">
                  <c:v>05/08/2015</c:v>
                </c:pt>
                <c:pt idx="26">
                  <c:v>05/11/2015</c:v>
                </c:pt>
                <c:pt idx="27">
                  <c:v>05/22/2015</c:v>
                </c:pt>
                <c:pt idx="28">
                  <c:v>05/25/2015</c:v>
                </c:pt>
                <c:pt idx="29">
                  <c:v>05/29/2015</c:v>
                </c:pt>
                <c:pt idx="30">
                  <c:v>06/05/2015</c:v>
                </c:pt>
                <c:pt idx="31">
                  <c:v>06/08/2015</c:v>
                </c:pt>
                <c:pt idx="32">
                  <c:v>06/19/2015</c:v>
                </c:pt>
                <c:pt idx="33">
                  <c:v>06/22/2015</c:v>
                </c:pt>
                <c:pt idx="34">
                  <c:v>07/31/2015</c:v>
                </c:pt>
                <c:pt idx="35">
                  <c:v>08/03/2015</c:v>
                </c:pt>
                <c:pt idx="36">
                  <c:v>08/21/2015</c:v>
                </c:pt>
                <c:pt idx="37">
                  <c:v>08/24/2015</c:v>
                </c:pt>
                <c:pt idx="38">
                  <c:v>09/04/2015</c:v>
                </c:pt>
                <c:pt idx="39">
                  <c:v>09/07/2015</c:v>
                </c:pt>
                <c:pt idx="40">
                  <c:v>09/18/2015</c:v>
                </c:pt>
                <c:pt idx="41">
                  <c:v>09/21/2015</c:v>
                </c:pt>
                <c:pt idx="42">
                  <c:v>10/09/2015</c:v>
                </c:pt>
                <c:pt idx="43">
                  <c:v>10/12/2015</c:v>
                </c:pt>
                <c:pt idx="44">
                  <c:v>10/23/2015</c:v>
                </c:pt>
                <c:pt idx="45">
                  <c:v>10/26/2015</c:v>
                </c:pt>
                <c:pt idx="46">
                  <c:v>10/30/2015</c:v>
                </c:pt>
                <c:pt idx="47">
                  <c:v>11/06/2015</c:v>
                </c:pt>
                <c:pt idx="48">
                  <c:v>11/09/2015</c:v>
                </c:pt>
                <c:pt idx="49">
                  <c:v>11/20/2015</c:v>
                </c:pt>
                <c:pt idx="50">
                  <c:v>11/23/2015</c:v>
                </c:pt>
                <c:pt idx="51">
                  <c:v>12/04/2015</c:v>
                </c:pt>
              </c:strCache>
            </c:strRef>
          </c:cat>
          <c:val>
            <c:numRef>
              <c:f>Staffing!$E$5:$E$56</c:f>
              <c:numCache>
                <c:formatCode>General</c:formatCode>
                <c:ptCount val="52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</c:numCache>
            </c:numRef>
          </c:val>
        </c:ser>
        <c:ser>
          <c:idx val="5"/>
          <c:order val="3"/>
          <c:tx>
            <c:strRef>
              <c:f>Staffing!$G$4</c:f>
              <c:strCache>
                <c:ptCount val="1"/>
                <c:pt idx="0">
                  <c:v>DevOps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Staffing!$B$5:$B$56</c:f>
              <c:strCache>
                <c:ptCount val="52"/>
                <c:pt idx="0">
                  <c:v>Start</c:v>
                </c:pt>
                <c:pt idx="1">
                  <c:v>01/05/2015</c:v>
                </c:pt>
                <c:pt idx="2">
                  <c:v>01/23/2015</c:v>
                </c:pt>
                <c:pt idx="3">
                  <c:v>01/26/2015</c:v>
                </c:pt>
                <c:pt idx="4">
                  <c:v>02/06/2015</c:v>
                </c:pt>
                <c:pt idx="5">
                  <c:v>02/09/2015</c:v>
                </c:pt>
                <c:pt idx="6">
                  <c:v>02/13/2015</c:v>
                </c:pt>
                <c:pt idx="7">
                  <c:v>02/16/2015</c:v>
                </c:pt>
                <c:pt idx="8">
                  <c:v>02/20/2015</c:v>
                </c:pt>
                <c:pt idx="9">
                  <c:v>02/23/2015</c:v>
                </c:pt>
                <c:pt idx="10">
                  <c:v>02/27/2015</c:v>
                </c:pt>
                <c:pt idx="11">
                  <c:v>03/06/2015</c:v>
                </c:pt>
                <c:pt idx="12">
                  <c:v>03/13/2015</c:v>
                </c:pt>
                <c:pt idx="13">
                  <c:v>03/20/2015</c:v>
                </c:pt>
                <c:pt idx="14">
                  <c:v>03/23/2015</c:v>
                </c:pt>
                <c:pt idx="15">
                  <c:v>03/27/2015</c:v>
                </c:pt>
                <c:pt idx="16">
                  <c:v>03/30/2015</c:v>
                </c:pt>
                <c:pt idx="17">
                  <c:v>04/03/2015</c:v>
                </c:pt>
                <c:pt idx="18">
                  <c:v>04/06/2015</c:v>
                </c:pt>
                <c:pt idx="19">
                  <c:v>04/10/2015</c:v>
                </c:pt>
                <c:pt idx="20">
                  <c:v>04/13/2015</c:v>
                </c:pt>
                <c:pt idx="21">
                  <c:v>04/24/2015</c:v>
                </c:pt>
                <c:pt idx="22">
                  <c:v>04/27/2015</c:v>
                </c:pt>
                <c:pt idx="23">
                  <c:v>05/01/2015</c:v>
                </c:pt>
                <c:pt idx="24">
                  <c:v>05/04/2015</c:v>
                </c:pt>
                <c:pt idx="25">
                  <c:v>05/08/2015</c:v>
                </c:pt>
                <c:pt idx="26">
                  <c:v>05/11/2015</c:v>
                </c:pt>
                <c:pt idx="27">
                  <c:v>05/22/2015</c:v>
                </c:pt>
                <c:pt idx="28">
                  <c:v>05/25/2015</c:v>
                </c:pt>
                <c:pt idx="29">
                  <c:v>05/29/2015</c:v>
                </c:pt>
                <c:pt idx="30">
                  <c:v>06/05/2015</c:v>
                </c:pt>
                <c:pt idx="31">
                  <c:v>06/08/2015</c:v>
                </c:pt>
                <c:pt idx="32">
                  <c:v>06/19/2015</c:v>
                </c:pt>
                <c:pt idx="33">
                  <c:v>06/22/2015</c:v>
                </c:pt>
                <c:pt idx="34">
                  <c:v>07/31/2015</c:v>
                </c:pt>
                <c:pt idx="35">
                  <c:v>08/03/2015</c:v>
                </c:pt>
                <c:pt idx="36">
                  <c:v>08/21/2015</c:v>
                </c:pt>
                <c:pt idx="37">
                  <c:v>08/24/2015</c:v>
                </c:pt>
                <c:pt idx="38">
                  <c:v>09/04/2015</c:v>
                </c:pt>
                <c:pt idx="39">
                  <c:v>09/07/2015</c:v>
                </c:pt>
                <c:pt idx="40">
                  <c:v>09/18/2015</c:v>
                </c:pt>
                <c:pt idx="41">
                  <c:v>09/21/2015</c:v>
                </c:pt>
                <c:pt idx="42">
                  <c:v>10/09/2015</c:v>
                </c:pt>
                <c:pt idx="43">
                  <c:v>10/12/2015</c:v>
                </c:pt>
                <c:pt idx="44">
                  <c:v>10/23/2015</c:v>
                </c:pt>
                <c:pt idx="45">
                  <c:v>10/26/2015</c:v>
                </c:pt>
                <c:pt idx="46">
                  <c:v>10/30/2015</c:v>
                </c:pt>
                <c:pt idx="47">
                  <c:v>11/06/2015</c:v>
                </c:pt>
                <c:pt idx="48">
                  <c:v>11/09/2015</c:v>
                </c:pt>
                <c:pt idx="49">
                  <c:v>11/20/2015</c:v>
                </c:pt>
                <c:pt idx="50">
                  <c:v>11/23/2015</c:v>
                </c:pt>
                <c:pt idx="51">
                  <c:v>12/04/2015</c:v>
                </c:pt>
              </c:strCache>
            </c:strRef>
          </c:cat>
          <c:val>
            <c:numRef>
              <c:f>Staffing!$G$5:$G$56</c:f>
              <c:numCache>
                <c:formatCode>General</c:formatCode>
                <c:ptCount val="52"/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</c:numCache>
            </c:numRef>
          </c:val>
        </c:ser>
        <c:ser>
          <c:idx val="7"/>
          <c:order val="4"/>
          <c:tx>
            <c:strRef>
              <c:f>Staffing!$I$4</c:f>
              <c:strCache>
                <c:ptCount val="1"/>
                <c:pt idx="0">
                  <c:v>Testers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Staffing!$B$5:$B$56</c:f>
              <c:strCache>
                <c:ptCount val="52"/>
                <c:pt idx="0">
                  <c:v>Start</c:v>
                </c:pt>
                <c:pt idx="1">
                  <c:v>01/05/2015</c:v>
                </c:pt>
                <c:pt idx="2">
                  <c:v>01/23/2015</c:v>
                </c:pt>
                <c:pt idx="3">
                  <c:v>01/26/2015</c:v>
                </c:pt>
                <c:pt idx="4">
                  <c:v>02/06/2015</c:v>
                </c:pt>
                <c:pt idx="5">
                  <c:v>02/09/2015</c:v>
                </c:pt>
                <c:pt idx="6">
                  <c:v>02/13/2015</c:v>
                </c:pt>
                <c:pt idx="7">
                  <c:v>02/16/2015</c:v>
                </c:pt>
                <c:pt idx="8">
                  <c:v>02/20/2015</c:v>
                </c:pt>
                <c:pt idx="9">
                  <c:v>02/23/2015</c:v>
                </c:pt>
                <c:pt idx="10">
                  <c:v>02/27/2015</c:v>
                </c:pt>
                <c:pt idx="11">
                  <c:v>03/06/2015</c:v>
                </c:pt>
                <c:pt idx="12">
                  <c:v>03/13/2015</c:v>
                </c:pt>
                <c:pt idx="13">
                  <c:v>03/20/2015</c:v>
                </c:pt>
                <c:pt idx="14">
                  <c:v>03/23/2015</c:v>
                </c:pt>
                <c:pt idx="15">
                  <c:v>03/27/2015</c:v>
                </c:pt>
                <c:pt idx="16">
                  <c:v>03/30/2015</c:v>
                </c:pt>
                <c:pt idx="17">
                  <c:v>04/03/2015</c:v>
                </c:pt>
                <c:pt idx="18">
                  <c:v>04/06/2015</c:v>
                </c:pt>
                <c:pt idx="19">
                  <c:v>04/10/2015</c:v>
                </c:pt>
                <c:pt idx="20">
                  <c:v>04/13/2015</c:v>
                </c:pt>
                <c:pt idx="21">
                  <c:v>04/24/2015</c:v>
                </c:pt>
                <c:pt idx="22">
                  <c:v>04/27/2015</c:v>
                </c:pt>
                <c:pt idx="23">
                  <c:v>05/01/2015</c:v>
                </c:pt>
                <c:pt idx="24">
                  <c:v>05/04/2015</c:v>
                </c:pt>
                <c:pt idx="25">
                  <c:v>05/08/2015</c:v>
                </c:pt>
                <c:pt idx="26">
                  <c:v>05/11/2015</c:v>
                </c:pt>
                <c:pt idx="27">
                  <c:v>05/22/2015</c:v>
                </c:pt>
                <c:pt idx="28">
                  <c:v>05/25/2015</c:v>
                </c:pt>
                <c:pt idx="29">
                  <c:v>05/29/2015</c:v>
                </c:pt>
                <c:pt idx="30">
                  <c:v>06/05/2015</c:v>
                </c:pt>
                <c:pt idx="31">
                  <c:v>06/08/2015</c:v>
                </c:pt>
                <c:pt idx="32">
                  <c:v>06/19/2015</c:v>
                </c:pt>
                <c:pt idx="33">
                  <c:v>06/22/2015</c:v>
                </c:pt>
                <c:pt idx="34">
                  <c:v>07/31/2015</c:v>
                </c:pt>
                <c:pt idx="35">
                  <c:v>08/03/2015</c:v>
                </c:pt>
                <c:pt idx="36">
                  <c:v>08/21/2015</c:v>
                </c:pt>
                <c:pt idx="37">
                  <c:v>08/24/2015</c:v>
                </c:pt>
                <c:pt idx="38">
                  <c:v>09/04/2015</c:v>
                </c:pt>
                <c:pt idx="39">
                  <c:v>09/07/2015</c:v>
                </c:pt>
                <c:pt idx="40">
                  <c:v>09/18/2015</c:v>
                </c:pt>
                <c:pt idx="41">
                  <c:v>09/21/2015</c:v>
                </c:pt>
                <c:pt idx="42">
                  <c:v>10/09/2015</c:v>
                </c:pt>
                <c:pt idx="43">
                  <c:v>10/12/2015</c:v>
                </c:pt>
                <c:pt idx="44">
                  <c:v>10/23/2015</c:v>
                </c:pt>
                <c:pt idx="45">
                  <c:v>10/26/2015</c:v>
                </c:pt>
                <c:pt idx="46">
                  <c:v>10/30/2015</c:v>
                </c:pt>
                <c:pt idx="47">
                  <c:v>11/06/2015</c:v>
                </c:pt>
                <c:pt idx="48">
                  <c:v>11/09/2015</c:v>
                </c:pt>
                <c:pt idx="49">
                  <c:v>11/20/2015</c:v>
                </c:pt>
                <c:pt idx="50">
                  <c:v>11/23/2015</c:v>
                </c:pt>
                <c:pt idx="51">
                  <c:v>12/04/2015</c:v>
                </c:pt>
              </c:strCache>
            </c:strRef>
          </c:cat>
          <c:val>
            <c:numRef>
              <c:f>Staffing!$I$5:$I$56</c:f>
              <c:numCache>
                <c:formatCode>General</c:formatCode>
                <c:ptCount val="52"/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2</c:v>
                </c:pt>
                <c:pt idx="49">
                  <c:v>2</c:v>
                </c:pt>
                <c:pt idx="50">
                  <c:v>1</c:v>
                </c:pt>
                <c:pt idx="51">
                  <c:v>1</c:v>
                </c:pt>
              </c:numCache>
            </c:numRef>
          </c:val>
        </c:ser>
        <c:ser>
          <c:idx val="4"/>
          <c:order val="5"/>
          <c:tx>
            <c:strRef>
              <c:f>Staffing!$F$4</c:f>
              <c:strCache>
                <c:ptCount val="1"/>
                <c:pt idx="0">
                  <c:v>Developers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Staffing!$B$5:$B$56</c:f>
              <c:strCache>
                <c:ptCount val="52"/>
                <c:pt idx="0">
                  <c:v>Start</c:v>
                </c:pt>
                <c:pt idx="1">
                  <c:v>01/05/2015</c:v>
                </c:pt>
                <c:pt idx="2">
                  <c:v>01/23/2015</c:v>
                </c:pt>
                <c:pt idx="3">
                  <c:v>01/26/2015</c:v>
                </c:pt>
                <c:pt idx="4">
                  <c:v>02/06/2015</c:v>
                </c:pt>
                <c:pt idx="5">
                  <c:v>02/09/2015</c:v>
                </c:pt>
                <c:pt idx="6">
                  <c:v>02/13/2015</c:v>
                </c:pt>
                <c:pt idx="7">
                  <c:v>02/16/2015</c:v>
                </c:pt>
                <c:pt idx="8">
                  <c:v>02/20/2015</c:v>
                </c:pt>
                <c:pt idx="9">
                  <c:v>02/23/2015</c:v>
                </c:pt>
                <c:pt idx="10">
                  <c:v>02/27/2015</c:v>
                </c:pt>
                <c:pt idx="11">
                  <c:v>03/06/2015</c:v>
                </c:pt>
                <c:pt idx="12">
                  <c:v>03/13/2015</c:v>
                </c:pt>
                <c:pt idx="13">
                  <c:v>03/20/2015</c:v>
                </c:pt>
                <c:pt idx="14">
                  <c:v>03/23/2015</c:v>
                </c:pt>
                <c:pt idx="15">
                  <c:v>03/27/2015</c:v>
                </c:pt>
                <c:pt idx="16">
                  <c:v>03/30/2015</c:v>
                </c:pt>
                <c:pt idx="17">
                  <c:v>04/03/2015</c:v>
                </c:pt>
                <c:pt idx="18">
                  <c:v>04/06/2015</c:v>
                </c:pt>
                <c:pt idx="19">
                  <c:v>04/10/2015</c:v>
                </c:pt>
                <c:pt idx="20">
                  <c:v>04/13/2015</c:v>
                </c:pt>
                <c:pt idx="21">
                  <c:v>04/24/2015</c:v>
                </c:pt>
                <c:pt idx="22">
                  <c:v>04/27/2015</c:v>
                </c:pt>
                <c:pt idx="23">
                  <c:v>05/01/2015</c:v>
                </c:pt>
                <c:pt idx="24">
                  <c:v>05/04/2015</c:v>
                </c:pt>
                <c:pt idx="25">
                  <c:v>05/08/2015</c:v>
                </c:pt>
                <c:pt idx="26">
                  <c:v>05/11/2015</c:v>
                </c:pt>
                <c:pt idx="27">
                  <c:v>05/22/2015</c:v>
                </c:pt>
                <c:pt idx="28">
                  <c:v>05/25/2015</c:v>
                </c:pt>
                <c:pt idx="29">
                  <c:v>05/29/2015</c:v>
                </c:pt>
                <c:pt idx="30">
                  <c:v>06/05/2015</c:v>
                </c:pt>
                <c:pt idx="31">
                  <c:v>06/08/2015</c:v>
                </c:pt>
                <c:pt idx="32">
                  <c:v>06/19/2015</c:v>
                </c:pt>
                <c:pt idx="33">
                  <c:v>06/22/2015</c:v>
                </c:pt>
                <c:pt idx="34">
                  <c:v>07/31/2015</c:v>
                </c:pt>
                <c:pt idx="35">
                  <c:v>08/03/2015</c:v>
                </c:pt>
                <c:pt idx="36">
                  <c:v>08/21/2015</c:v>
                </c:pt>
                <c:pt idx="37">
                  <c:v>08/24/2015</c:v>
                </c:pt>
                <c:pt idx="38">
                  <c:v>09/04/2015</c:v>
                </c:pt>
                <c:pt idx="39">
                  <c:v>09/07/2015</c:v>
                </c:pt>
                <c:pt idx="40">
                  <c:v>09/18/2015</c:v>
                </c:pt>
                <c:pt idx="41">
                  <c:v>09/21/2015</c:v>
                </c:pt>
                <c:pt idx="42">
                  <c:v>10/09/2015</c:v>
                </c:pt>
                <c:pt idx="43">
                  <c:v>10/12/2015</c:v>
                </c:pt>
                <c:pt idx="44">
                  <c:v>10/23/2015</c:v>
                </c:pt>
                <c:pt idx="45">
                  <c:v>10/26/2015</c:v>
                </c:pt>
                <c:pt idx="46">
                  <c:v>10/30/2015</c:v>
                </c:pt>
                <c:pt idx="47">
                  <c:v>11/06/2015</c:v>
                </c:pt>
                <c:pt idx="48">
                  <c:v>11/09/2015</c:v>
                </c:pt>
                <c:pt idx="49">
                  <c:v>11/20/2015</c:v>
                </c:pt>
                <c:pt idx="50">
                  <c:v>11/23/2015</c:v>
                </c:pt>
                <c:pt idx="51">
                  <c:v>12/04/2015</c:v>
                </c:pt>
              </c:strCache>
            </c:strRef>
          </c:cat>
          <c:val>
            <c:numRef>
              <c:f>Staffing!$F$5:$F$56</c:f>
              <c:numCache>
                <c:formatCode>General</c:formatCode>
                <c:ptCount val="52"/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>
                  <c:v>1</c:v>
                </c:pt>
              </c:numCache>
            </c:numRef>
          </c:val>
        </c:ser>
        <c:ser>
          <c:idx val="6"/>
          <c:order val="6"/>
          <c:tx>
            <c:strRef>
              <c:f>Staffing!$H$4</c:f>
              <c:strCache>
                <c:ptCount val="1"/>
                <c:pt idx="0">
                  <c:v>Test Engineers/UX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Staffing!$B$5:$B$56</c:f>
              <c:strCache>
                <c:ptCount val="52"/>
                <c:pt idx="0">
                  <c:v>Start</c:v>
                </c:pt>
                <c:pt idx="1">
                  <c:v>01/05/2015</c:v>
                </c:pt>
                <c:pt idx="2">
                  <c:v>01/23/2015</c:v>
                </c:pt>
                <c:pt idx="3">
                  <c:v>01/26/2015</c:v>
                </c:pt>
                <c:pt idx="4">
                  <c:v>02/06/2015</c:v>
                </c:pt>
                <c:pt idx="5">
                  <c:v>02/09/2015</c:v>
                </c:pt>
                <c:pt idx="6">
                  <c:v>02/13/2015</c:v>
                </c:pt>
                <c:pt idx="7">
                  <c:v>02/16/2015</c:v>
                </c:pt>
                <c:pt idx="8">
                  <c:v>02/20/2015</c:v>
                </c:pt>
                <c:pt idx="9">
                  <c:v>02/23/2015</c:v>
                </c:pt>
                <c:pt idx="10">
                  <c:v>02/27/2015</c:v>
                </c:pt>
                <c:pt idx="11">
                  <c:v>03/06/2015</c:v>
                </c:pt>
                <c:pt idx="12">
                  <c:v>03/13/2015</c:v>
                </c:pt>
                <c:pt idx="13">
                  <c:v>03/20/2015</c:v>
                </c:pt>
                <c:pt idx="14">
                  <c:v>03/23/2015</c:v>
                </c:pt>
                <c:pt idx="15">
                  <c:v>03/27/2015</c:v>
                </c:pt>
                <c:pt idx="16">
                  <c:v>03/30/2015</c:v>
                </c:pt>
                <c:pt idx="17">
                  <c:v>04/03/2015</c:v>
                </c:pt>
                <c:pt idx="18">
                  <c:v>04/06/2015</c:v>
                </c:pt>
                <c:pt idx="19">
                  <c:v>04/10/2015</c:v>
                </c:pt>
                <c:pt idx="20">
                  <c:v>04/13/2015</c:v>
                </c:pt>
                <c:pt idx="21">
                  <c:v>04/24/2015</c:v>
                </c:pt>
                <c:pt idx="22">
                  <c:v>04/27/2015</c:v>
                </c:pt>
                <c:pt idx="23">
                  <c:v>05/01/2015</c:v>
                </c:pt>
                <c:pt idx="24">
                  <c:v>05/04/2015</c:v>
                </c:pt>
                <c:pt idx="25">
                  <c:v>05/08/2015</c:v>
                </c:pt>
                <c:pt idx="26">
                  <c:v>05/11/2015</c:v>
                </c:pt>
                <c:pt idx="27">
                  <c:v>05/22/2015</c:v>
                </c:pt>
                <c:pt idx="28">
                  <c:v>05/25/2015</c:v>
                </c:pt>
                <c:pt idx="29">
                  <c:v>05/29/2015</c:v>
                </c:pt>
                <c:pt idx="30">
                  <c:v>06/05/2015</c:v>
                </c:pt>
                <c:pt idx="31">
                  <c:v>06/08/2015</c:v>
                </c:pt>
                <c:pt idx="32">
                  <c:v>06/19/2015</c:v>
                </c:pt>
                <c:pt idx="33">
                  <c:v>06/22/2015</c:v>
                </c:pt>
                <c:pt idx="34">
                  <c:v>07/31/2015</c:v>
                </c:pt>
                <c:pt idx="35">
                  <c:v>08/03/2015</c:v>
                </c:pt>
                <c:pt idx="36">
                  <c:v>08/21/2015</c:v>
                </c:pt>
                <c:pt idx="37">
                  <c:v>08/24/2015</c:v>
                </c:pt>
                <c:pt idx="38">
                  <c:v>09/04/2015</c:v>
                </c:pt>
                <c:pt idx="39">
                  <c:v>09/07/2015</c:v>
                </c:pt>
                <c:pt idx="40">
                  <c:v>09/18/2015</c:v>
                </c:pt>
                <c:pt idx="41">
                  <c:v>09/21/2015</c:v>
                </c:pt>
                <c:pt idx="42">
                  <c:v>10/09/2015</c:v>
                </c:pt>
                <c:pt idx="43">
                  <c:v>10/12/2015</c:v>
                </c:pt>
                <c:pt idx="44">
                  <c:v>10/23/2015</c:v>
                </c:pt>
                <c:pt idx="45">
                  <c:v>10/26/2015</c:v>
                </c:pt>
                <c:pt idx="46">
                  <c:v>10/30/2015</c:v>
                </c:pt>
                <c:pt idx="47">
                  <c:v>11/06/2015</c:v>
                </c:pt>
                <c:pt idx="48">
                  <c:v>11/09/2015</c:v>
                </c:pt>
                <c:pt idx="49">
                  <c:v>11/20/2015</c:v>
                </c:pt>
                <c:pt idx="50">
                  <c:v>11/23/2015</c:v>
                </c:pt>
                <c:pt idx="51">
                  <c:v>12/04/2015</c:v>
                </c:pt>
              </c:strCache>
            </c:strRef>
          </c:cat>
          <c:val>
            <c:numRef>
              <c:f>Staffing!$H$5:$H$56</c:f>
              <c:numCache>
                <c:formatCode>General</c:formatCode>
                <c:ptCount val="52"/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229535976"/>
        <c:axId val="229536360"/>
      </c:barChart>
      <c:catAx>
        <c:axId val="229535976"/>
        <c:scaling>
          <c:orientation val="minMax"/>
        </c:scaling>
        <c:delete val="0"/>
        <c:axPos val="b"/>
        <c:numFmt formatCode="mm/dd/yy;@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9536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95363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95359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90773809523809523"/>
          <c:y val="7.3469387755102047E-2"/>
          <c:w val="0.98735119047619047"/>
          <c:h val="0.5469387755102040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3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561975</xdr:colOff>
      <xdr:row>3</xdr:row>
      <xdr:rowOff>295275</xdr:rowOff>
    </xdr:from>
    <xdr:to>
      <xdr:col>33</xdr:col>
      <xdr:colOff>323850</xdr:colOff>
      <xdr:row>32</xdr:row>
      <xdr:rowOff>85725</xdr:rowOff>
    </xdr:to>
    <xdr:graphicFrame macro="">
      <xdr:nvGraphicFramePr>
        <xdr:cNvPr id="204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133350</xdr:colOff>
      <xdr:row>2</xdr:row>
      <xdr:rowOff>123825</xdr:rowOff>
    </xdr:from>
    <xdr:to>
      <xdr:col>15</xdr:col>
      <xdr:colOff>9525</xdr:colOff>
      <xdr:row>6</xdr:row>
      <xdr:rowOff>38100</xdr:rowOff>
    </xdr:to>
    <xdr:pic>
      <xdr:nvPicPr>
        <xdr:cNvPr id="307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96775" y="466725"/>
          <a:ext cx="75057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UVALL~1/AppData/Local/Temp/2%20-%20TradeMe%20-%20By%20Dependenci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Project Plan"/>
      <sheetName val="Earned Value"/>
      <sheetName val="Staffing"/>
      <sheetName val="Summary"/>
      <sheetName val="Complexity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4:H1034"/>
  <sheetViews>
    <sheetView zoomScaleNormal="100" workbookViewId="0">
      <selection activeCell="D5" sqref="D5"/>
    </sheetView>
  </sheetViews>
  <sheetFormatPr defaultRowHeight="12.75" x14ac:dyDescent="0.2"/>
  <cols>
    <col min="1" max="2" width="4.42578125" style="4" customWidth="1"/>
    <col min="3" max="3" width="7" style="4" bestFit="1" customWidth="1"/>
    <col min="4" max="4" width="38.28515625" style="4" bestFit="1" customWidth="1"/>
    <col min="5" max="5" width="8.7109375" style="4" customWidth="1"/>
    <col min="6" max="6" width="15.42578125" style="4" customWidth="1"/>
    <col min="7" max="7" width="24.7109375" style="8" bestFit="1" customWidth="1"/>
    <col min="8" max="8" width="21.85546875" style="4" bestFit="1" customWidth="1"/>
    <col min="9" max="16384" width="9.140625" style="4"/>
  </cols>
  <sheetData>
    <row r="4" spans="1:8" x14ac:dyDescent="0.2">
      <c r="A4" s="3" t="s">
        <v>14</v>
      </c>
      <c r="B4" s="3"/>
      <c r="C4" s="3" t="s">
        <v>0</v>
      </c>
      <c r="D4" s="3" t="s">
        <v>3</v>
      </c>
      <c r="E4" s="3" t="s">
        <v>17</v>
      </c>
      <c r="F4" s="3" t="s">
        <v>12</v>
      </c>
      <c r="G4" s="3" t="s">
        <v>8</v>
      </c>
      <c r="H4" s="3" t="s">
        <v>6</v>
      </c>
    </row>
    <row r="5" spans="1:8" ht="14.25" customHeight="1" x14ac:dyDescent="0.2">
      <c r="A5" s="4">
        <v>1</v>
      </c>
      <c r="B5" s="8"/>
      <c r="C5" s="5"/>
      <c r="D5" s="5" t="s">
        <v>13</v>
      </c>
      <c r="E5" s="6">
        <f>0</f>
        <v>0</v>
      </c>
      <c r="F5" s="10"/>
      <c r="G5" s="16">
        <v>42009</v>
      </c>
      <c r="H5" s="7">
        <v>0</v>
      </c>
    </row>
    <row r="6" spans="1:8" ht="14.25" customHeight="1" x14ac:dyDescent="0.2">
      <c r="A6" s="4">
        <v>2</v>
      </c>
      <c r="B6" s="8"/>
      <c r="C6" s="5"/>
      <c r="D6" s="6" t="s">
        <v>1</v>
      </c>
      <c r="E6" s="6">
        <v>15</v>
      </c>
      <c r="F6" s="10"/>
      <c r="G6" s="16">
        <v>42027</v>
      </c>
      <c r="H6" s="9">
        <f>SUM($E$5:E6)/$E$59</f>
        <v>2.6548672566371681E-2</v>
      </c>
    </row>
    <row r="7" spans="1:8" x14ac:dyDescent="0.2">
      <c r="A7" s="4">
        <v>3</v>
      </c>
      <c r="B7" s="8"/>
      <c r="C7" s="8"/>
      <c r="D7" s="8" t="s">
        <v>4</v>
      </c>
      <c r="E7" s="8">
        <v>15</v>
      </c>
      <c r="F7" s="11"/>
      <c r="G7" s="16">
        <v>42027</v>
      </c>
      <c r="H7" s="9">
        <f>SUM($E$5:E7)/$E$59</f>
        <v>5.3097345132743362E-2</v>
      </c>
    </row>
    <row r="8" spans="1:8" ht="15.75" customHeight="1" x14ac:dyDescent="0.2">
      <c r="A8" s="4">
        <v>4</v>
      </c>
      <c r="B8" s="8"/>
      <c r="C8" s="8"/>
      <c r="D8" s="8" t="s">
        <v>61</v>
      </c>
      <c r="E8" s="8">
        <v>10</v>
      </c>
      <c r="F8" s="11"/>
      <c r="G8" s="16">
        <v>42041</v>
      </c>
      <c r="H8" s="9">
        <f>SUM($E$5:E8)/$E$59</f>
        <v>7.0796460176991149E-2</v>
      </c>
    </row>
    <row r="9" spans="1:8" ht="15.75" customHeight="1" x14ac:dyDescent="0.2">
      <c r="A9" s="4">
        <v>5</v>
      </c>
      <c r="B9" s="8"/>
      <c r="C9" s="8"/>
      <c r="D9" s="8" t="s">
        <v>29</v>
      </c>
      <c r="E9" s="8">
        <v>5</v>
      </c>
      <c r="F9" s="11"/>
      <c r="G9" s="16">
        <v>42048</v>
      </c>
      <c r="H9" s="9">
        <f>SUM($E$5:E9)/$E$59</f>
        <v>7.9646017699115043E-2</v>
      </c>
    </row>
    <row r="10" spans="1:8" x14ac:dyDescent="0.2">
      <c r="A10" s="4">
        <v>6</v>
      </c>
      <c r="B10" s="8"/>
      <c r="C10" s="8"/>
      <c r="D10" s="8" t="s">
        <v>55</v>
      </c>
      <c r="E10" s="8">
        <v>0</v>
      </c>
      <c r="F10" s="11"/>
      <c r="G10" s="16">
        <v>42048</v>
      </c>
      <c r="H10" s="9">
        <f>SUM($E$5:E10)/$E$59</f>
        <v>7.9646017699115043E-2</v>
      </c>
    </row>
    <row r="11" spans="1:8" x14ac:dyDescent="0.2">
      <c r="A11" s="4">
        <v>8</v>
      </c>
      <c r="B11" s="8"/>
      <c r="C11" s="8"/>
      <c r="D11" s="8" t="s">
        <v>31</v>
      </c>
      <c r="E11" s="8">
        <v>5</v>
      </c>
      <c r="F11" s="11"/>
      <c r="G11" s="16">
        <v>42055</v>
      </c>
      <c r="H11" s="9">
        <f>SUM($E$5:E11)/$E$59</f>
        <v>8.8495575221238937E-2</v>
      </c>
    </row>
    <row r="12" spans="1:8" x14ac:dyDescent="0.2">
      <c r="A12" s="4">
        <v>11</v>
      </c>
      <c r="B12" s="8"/>
      <c r="C12" s="8"/>
      <c r="D12" s="8" t="s">
        <v>120</v>
      </c>
      <c r="E12" s="8">
        <v>10</v>
      </c>
      <c r="F12" s="11"/>
      <c r="G12" s="16">
        <v>42062</v>
      </c>
      <c r="H12" s="9">
        <f>SUM($E$5:E12)/$E$59</f>
        <v>0.10619469026548672</v>
      </c>
    </row>
    <row r="13" spans="1:8" x14ac:dyDescent="0.2">
      <c r="A13" s="4">
        <v>14</v>
      </c>
      <c r="B13" s="8"/>
      <c r="C13" s="8"/>
      <c r="D13" s="8" t="s">
        <v>11</v>
      </c>
      <c r="E13" s="8">
        <v>10</v>
      </c>
      <c r="F13" s="11"/>
      <c r="G13" s="16">
        <v>42069</v>
      </c>
      <c r="H13" s="9">
        <f>SUM($E$5:E13)/$E$59</f>
        <v>0.12389380530973451</v>
      </c>
    </row>
    <row r="14" spans="1:8" x14ac:dyDescent="0.2">
      <c r="A14" s="4">
        <v>15</v>
      </c>
      <c r="B14" s="8"/>
      <c r="C14" s="8"/>
      <c r="D14" s="8" t="s">
        <v>34</v>
      </c>
      <c r="E14" s="8">
        <v>15</v>
      </c>
      <c r="F14" s="11"/>
      <c r="G14" s="16">
        <v>42076</v>
      </c>
      <c r="H14" s="9">
        <f>SUM($E$5:E14)/$E$59</f>
        <v>0.15044247787610621</v>
      </c>
    </row>
    <row r="15" spans="1:8" x14ac:dyDescent="0.2">
      <c r="A15" s="4">
        <v>16</v>
      </c>
      <c r="B15" s="8"/>
      <c r="C15" s="8"/>
      <c r="D15" s="8" t="s">
        <v>10</v>
      </c>
      <c r="E15" s="8">
        <v>20</v>
      </c>
      <c r="F15" s="11"/>
      <c r="G15" s="16">
        <v>42083</v>
      </c>
      <c r="H15" s="9">
        <f>SUM($E$5:E15)/$E$59</f>
        <v>0.18584070796460178</v>
      </c>
    </row>
    <row r="16" spans="1:8" x14ac:dyDescent="0.2">
      <c r="A16" s="4">
        <v>17</v>
      </c>
      <c r="B16" s="8"/>
      <c r="C16" s="8"/>
      <c r="D16" s="8" t="s">
        <v>73</v>
      </c>
      <c r="E16" s="8">
        <v>0</v>
      </c>
      <c r="F16" s="11"/>
      <c r="G16" s="16">
        <v>42083</v>
      </c>
      <c r="H16" s="9">
        <f>SUM($E$5:E16)/$E$59</f>
        <v>0.18584070796460178</v>
      </c>
    </row>
    <row r="17" spans="1:8" x14ac:dyDescent="0.2">
      <c r="A17" s="4">
        <v>9</v>
      </c>
      <c r="B17" s="8"/>
      <c r="C17" s="8"/>
      <c r="D17" s="8" t="s">
        <v>2</v>
      </c>
      <c r="E17" s="8">
        <v>25</v>
      </c>
      <c r="F17" s="11"/>
      <c r="G17" s="16">
        <v>42090</v>
      </c>
      <c r="H17" s="9">
        <f>SUM($E$5:E17)/$E$59</f>
        <v>0.23008849557522124</v>
      </c>
    </row>
    <row r="18" spans="1:8" x14ac:dyDescent="0.2">
      <c r="A18" s="4">
        <v>18</v>
      </c>
      <c r="B18" s="8"/>
      <c r="C18" s="8"/>
      <c r="D18" s="8" t="s">
        <v>35</v>
      </c>
      <c r="E18" s="8">
        <v>5</v>
      </c>
      <c r="F18" s="11"/>
      <c r="G18" s="16">
        <v>42090</v>
      </c>
      <c r="H18" s="9">
        <f>SUM($E$5:E18)/$E$59</f>
        <v>0.23893805309734514</v>
      </c>
    </row>
    <row r="19" spans="1:8" x14ac:dyDescent="0.2">
      <c r="A19" s="4">
        <v>19</v>
      </c>
      <c r="B19" s="8"/>
      <c r="C19" s="8"/>
      <c r="D19" s="8" t="s">
        <v>36</v>
      </c>
      <c r="E19" s="8">
        <v>5</v>
      </c>
      <c r="F19" s="11"/>
      <c r="G19" s="16">
        <v>42090</v>
      </c>
      <c r="H19" s="9">
        <f>SUM($E$5:E19)/$E$59</f>
        <v>0.24778761061946902</v>
      </c>
    </row>
    <row r="20" spans="1:8" x14ac:dyDescent="0.2">
      <c r="A20" s="4">
        <v>7</v>
      </c>
      <c r="B20" s="8"/>
      <c r="C20" s="8"/>
      <c r="D20" s="8" t="s">
        <v>30</v>
      </c>
      <c r="E20" s="8">
        <v>10</v>
      </c>
      <c r="F20" s="11"/>
      <c r="G20" s="16">
        <v>42097</v>
      </c>
      <c r="H20" s="9">
        <f>SUM($E$5:E20)/$E$59</f>
        <v>0.26548672566371684</v>
      </c>
    </row>
    <row r="21" spans="1:8" x14ac:dyDescent="0.2">
      <c r="A21" s="4">
        <v>20</v>
      </c>
      <c r="B21" s="8"/>
      <c r="C21" s="8"/>
      <c r="D21" s="8" t="s">
        <v>37</v>
      </c>
      <c r="E21" s="8">
        <v>5</v>
      </c>
      <c r="F21" s="11"/>
      <c r="G21" s="16">
        <v>42097</v>
      </c>
      <c r="H21" s="9">
        <f>SUM($E$5:E21)/$E$59</f>
        <v>0.27433628318584069</v>
      </c>
    </row>
    <row r="22" spans="1:8" x14ac:dyDescent="0.2">
      <c r="A22" s="4">
        <v>21</v>
      </c>
      <c r="B22" s="8"/>
      <c r="C22" s="8"/>
      <c r="D22" s="8" t="s">
        <v>38</v>
      </c>
      <c r="E22" s="8">
        <v>5</v>
      </c>
      <c r="F22" s="11"/>
      <c r="G22" s="16">
        <v>42097</v>
      </c>
      <c r="H22" s="9">
        <f>SUM($E$5:E22)/$E$59</f>
        <v>0.2831858407079646</v>
      </c>
    </row>
    <row r="23" spans="1:8" x14ac:dyDescent="0.2">
      <c r="A23" s="4">
        <v>22</v>
      </c>
      <c r="B23" s="8"/>
      <c r="C23" s="8"/>
      <c r="D23" s="8" t="s">
        <v>57</v>
      </c>
      <c r="E23" s="8">
        <v>5</v>
      </c>
      <c r="F23" s="11"/>
      <c r="G23" s="16">
        <v>42104</v>
      </c>
      <c r="H23" s="9">
        <f>SUM($E$5:E23)/$E$59</f>
        <v>0.29203539823008851</v>
      </c>
    </row>
    <row r="24" spans="1:8" x14ac:dyDescent="0.2">
      <c r="A24" s="4">
        <v>23</v>
      </c>
      <c r="B24" s="8"/>
      <c r="C24" s="8"/>
      <c r="D24" s="8" t="s">
        <v>39</v>
      </c>
      <c r="E24" s="8">
        <v>15</v>
      </c>
      <c r="F24" s="11"/>
      <c r="G24" s="16">
        <v>42104</v>
      </c>
      <c r="H24" s="9">
        <f>SUM($E$5:E24)/$E$59</f>
        <v>0.31858407079646017</v>
      </c>
    </row>
    <row r="25" spans="1:8" x14ac:dyDescent="0.2">
      <c r="A25" s="4">
        <v>24</v>
      </c>
      <c r="B25" s="8"/>
      <c r="C25" s="8"/>
      <c r="D25" s="8" t="s">
        <v>40</v>
      </c>
      <c r="E25" s="8">
        <v>5</v>
      </c>
      <c r="F25" s="11"/>
      <c r="G25" s="16">
        <v>42104</v>
      </c>
      <c r="H25" s="9">
        <f>SUM($E$5:E25)/$E$59</f>
        <v>0.32743362831858408</v>
      </c>
    </row>
    <row r="26" spans="1:8" x14ac:dyDescent="0.2">
      <c r="A26" s="4">
        <v>25</v>
      </c>
      <c r="B26" s="8"/>
      <c r="C26" s="8"/>
      <c r="D26" s="8" t="s">
        <v>74</v>
      </c>
      <c r="E26" s="8">
        <v>0</v>
      </c>
      <c r="F26" s="11"/>
      <c r="G26" s="16">
        <v>42104</v>
      </c>
      <c r="H26" s="9">
        <f>SUM($E$5:E26)/$E$59</f>
        <v>0.32743362831858408</v>
      </c>
    </row>
    <row r="27" spans="1:8" x14ac:dyDescent="0.2">
      <c r="A27" s="4">
        <v>26</v>
      </c>
      <c r="B27" s="8"/>
      <c r="C27" s="8"/>
      <c r="D27" s="8" t="s">
        <v>41</v>
      </c>
      <c r="E27" s="8">
        <v>10</v>
      </c>
      <c r="F27" s="11"/>
      <c r="G27" s="16">
        <v>42118</v>
      </c>
      <c r="H27" s="9">
        <f>SUM($E$5:E27)/$E$59</f>
        <v>0.34513274336283184</v>
      </c>
    </row>
    <row r="28" spans="1:8" x14ac:dyDescent="0.2">
      <c r="A28" s="4">
        <v>10</v>
      </c>
      <c r="B28" s="8"/>
      <c r="C28" s="8"/>
      <c r="D28" s="8" t="s">
        <v>9</v>
      </c>
      <c r="E28" s="8">
        <v>25</v>
      </c>
      <c r="F28" s="11"/>
      <c r="G28" s="16">
        <v>42125</v>
      </c>
      <c r="H28" s="9">
        <f>SUM($E$5:E28)/$E$59</f>
        <v>0.38938053097345132</v>
      </c>
    </row>
    <row r="29" spans="1:8" x14ac:dyDescent="0.2">
      <c r="A29" s="4">
        <v>12</v>
      </c>
      <c r="B29" s="8"/>
      <c r="C29" s="8"/>
      <c r="D29" s="8" t="s">
        <v>32</v>
      </c>
      <c r="E29" s="8">
        <v>20</v>
      </c>
      <c r="F29" s="11"/>
      <c r="G29" s="16">
        <v>42125</v>
      </c>
      <c r="H29" s="9">
        <f>SUM($E$5:E29)/$E$59</f>
        <v>0.4247787610619469</v>
      </c>
    </row>
    <row r="30" spans="1:8" x14ac:dyDescent="0.2">
      <c r="A30" s="4">
        <v>27</v>
      </c>
      <c r="B30" s="8"/>
      <c r="C30" s="8"/>
      <c r="D30" s="8" t="s">
        <v>42</v>
      </c>
      <c r="E30" s="8">
        <v>10</v>
      </c>
      <c r="F30" s="11"/>
      <c r="G30" s="16">
        <v>42132</v>
      </c>
      <c r="H30" s="9">
        <f>SUM($E$5:E30)/$E$59</f>
        <v>0.44247787610619471</v>
      </c>
    </row>
    <row r="31" spans="1:8" x14ac:dyDescent="0.2">
      <c r="A31" s="4">
        <v>32</v>
      </c>
      <c r="B31" s="8"/>
      <c r="C31" s="8"/>
      <c r="D31" s="8" t="s">
        <v>46</v>
      </c>
      <c r="E31" s="8">
        <v>20</v>
      </c>
      <c r="F31" s="11"/>
      <c r="G31" s="16">
        <v>42132</v>
      </c>
      <c r="H31" s="9">
        <f>SUM($E$5:E31)/$E$59</f>
        <v>0.47787610619469029</v>
      </c>
    </row>
    <row r="32" spans="1:8" x14ac:dyDescent="0.2">
      <c r="A32" s="4">
        <v>28</v>
      </c>
      <c r="B32" s="8"/>
      <c r="C32" s="8"/>
      <c r="D32" s="8" t="s">
        <v>43</v>
      </c>
      <c r="E32" s="8">
        <v>10</v>
      </c>
      <c r="F32" s="11"/>
      <c r="G32" s="16">
        <v>42146</v>
      </c>
      <c r="H32" s="9">
        <f>SUM($E$5:E32)/$E$59</f>
        <v>0.49557522123893805</v>
      </c>
    </row>
    <row r="33" spans="1:8" x14ac:dyDescent="0.2">
      <c r="A33" s="4">
        <v>30</v>
      </c>
      <c r="B33" s="8"/>
      <c r="C33" s="8"/>
      <c r="D33" s="8" t="s">
        <v>45</v>
      </c>
      <c r="E33" s="8">
        <v>10</v>
      </c>
      <c r="F33" s="11"/>
      <c r="G33" s="16">
        <v>42146</v>
      </c>
      <c r="H33" s="9">
        <f>SUM($E$5:E33)/$E$59</f>
        <v>0.51327433628318586</v>
      </c>
    </row>
    <row r="34" spans="1:8" x14ac:dyDescent="0.2">
      <c r="A34" s="4">
        <v>13</v>
      </c>
      <c r="B34" s="8"/>
      <c r="C34" s="8"/>
      <c r="D34" s="8" t="s">
        <v>33</v>
      </c>
      <c r="E34" s="8">
        <v>20</v>
      </c>
      <c r="F34" s="11"/>
      <c r="G34" s="16">
        <v>42153</v>
      </c>
      <c r="H34" s="9">
        <f>SUM($E$5:E34)/$E$59</f>
        <v>0.54867256637168138</v>
      </c>
    </row>
    <row r="35" spans="1:8" x14ac:dyDescent="0.2">
      <c r="A35" s="4">
        <v>29</v>
      </c>
      <c r="B35" s="8"/>
      <c r="C35" s="8"/>
      <c r="D35" s="8" t="s">
        <v>44</v>
      </c>
      <c r="E35" s="8">
        <v>10</v>
      </c>
      <c r="F35" s="11"/>
      <c r="G35" s="16">
        <v>42160</v>
      </c>
      <c r="H35" s="9">
        <f>SUM($E$5:E35)/$E$59</f>
        <v>0.5663716814159292</v>
      </c>
    </row>
    <row r="36" spans="1:8" x14ac:dyDescent="0.2">
      <c r="A36" s="4">
        <v>33</v>
      </c>
      <c r="B36" s="8"/>
      <c r="C36" s="8"/>
      <c r="D36" s="8" t="s">
        <v>47</v>
      </c>
      <c r="E36" s="8">
        <v>10</v>
      </c>
      <c r="F36" s="11"/>
      <c r="G36" s="16">
        <v>42160</v>
      </c>
      <c r="H36" s="9">
        <f>SUM($E$5:E36)/$E$59</f>
        <v>0.58407079646017701</v>
      </c>
    </row>
    <row r="37" spans="1:8" x14ac:dyDescent="0.2">
      <c r="A37" s="4">
        <v>31</v>
      </c>
      <c r="B37" s="8"/>
      <c r="C37" s="8"/>
      <c r="D37" s="8" t="s">
        <v>58</v>
      </c>
      <c r="E37" s="8">
        <v>10</v>
      </c>
      <c r="F37" s="11"/>
      <c r="G37" s="16">
        <v>42174</v>
      </c>
      <c r="H37" s="9">
        <f>SUM($E$5:E37)/$E$59</f>
        <v>0.60176991150442483</v>
      </c>
    </row>
    <row r="38" spans="1:8" x14ac:dyDescent="0.2">
      <c r="A38" s="4">
        <v>34</v>
      </c>
      <c r="B38" s="8"/>
      <c r="C38" s="8"/>
      <c r="D38" s="8" t="s">
        <v>75</v>
      </c>
      <c r="E38" s="8">
        <v>0</v>
      </c>
      <c r="F38" s="11"/>
      <c r="G38" s="16">
        <v>42174</v>
      </c>
      <c r="H38" s="9">
        <f>SUM($E$5:E38)/$E$59</f>
        <v>0.60176991150442483</v>
      </c>
    </row>
    <row r="39" spans="1:8" x14ac:dyDescent="0.2">
      <c r="A39" s="4">
        <v>35</v>
      </c>
      <c r="B39" s="8"/>
      <c r="C39" s="8"/>
      <c r="D39" s="8" t="s">
        <v>65</v>
      </c>
      <c r="E39" s="8">
        <v>30</v>
      </c>
      <c r="F39" s="11"/>
      <c r="G39" s="16">
        <v>42216</v>
      </c>
      <c r="H39" s="9">
        <f>SUM($E$5:E39)/$E$59</f>
        <v>0.65486725663716816</v>
      </c>
    </row>
    <row r="40" spans="1:8" x14ac:dyDescent="0.2">
      <c r="A40" s="4">
        <v>39</v>
      </c>
      <c r="B40" s="8"/>
      <c r="C40" s="8"/>
      <c r="D40" s="8" t="s">
        <v>48</v>
      </c>
      <c r="E40" s="8">
        <v>30</v>
      </c>
      <c r="F40" s="11"/>
      <c r="G40" s="16">
        <v>42216</v>
      </c>
      <c r="H40" s="9">
        <f>SUM($E$5:E40)/$E$59</f>
        <v>0.70796460176991149</v>
      </c>
    </row>
    <row r="41" spans="1:8" x14ac:dyDescent="0.2">
      <c r="A41" s="4">
        <v>36</v>
      </c>
      <c r="B41" s="8"/>
      <c r="C41" s="8"/>
      <c r="D41" s="8" t="s">
        <v>66</v>
      </c>
      <c r="E41" s="8">
        <v>15</v>
      </c>
      <c r="F41" s="11"/>
      <c r="G41" s="16">
        <v>42237</v>
      </c>
      <c r="H41" s="9">
        <f>SUM($E$5:E41)/$E$59</f>
        <v>0.73451327433628322</v>
      </c>
    </row>
    <row r="42" spans="1:8" x14ac:dyDescent="0.2">
      <c r="A42" s="4">
        <v>37</v>
      </c>
      <c r="B42" s="8"/>
      <c r="C42" s="8"/>
      <c r="D42" s="8" t="s">
        <v>70</v>
      </c>
      <c r="E42" s="8">
        <v>15</v>
      </c>
      <c r="F42" s="11"/>
      <c r="G42" s="16">
        <v>42237</v>
      </c>
      <c r="H42" s="9">
        <f>SUM($E$5:E42)/$E$59</f>
        <v>0.76106194690265483</v>
      </c>
    </row>
    <row r="43" spans="1:8" x14ac:dyDescent="0.2">
      <c r="A43" s="4">
        <v>38</v>
      </c>
      <c r="B43" s="8"/>
      <c r="C43" s="8"/>
      <c r="D43" s="8" t="s">
        <v>76</v>
      </c>
      <c r="E43" s="8">
        <v>0</v>
      </c>
      <c r="F43" s="11"/>
      <c r="G43" s="16">
        <v>42237</v>
      </c>
      <c r="H43" s="9">
        <f>SUM($E$5:E43)/$E$59</f>
        <v>0.76106194690265483</v>
      </c>
    </row>
    <row r="44" spans="1:8" x14ac:dyDescent="0.2">
      <c r="A44" s="4">
        <v>40</v>
      </c>
      <c r="B44" s="8"/>
      <c r="C44" s="8"/>
      <c r="D44" s="8" t="s">
        <v>49</v>
      </c>
      <c r="E44" s="8">
        <v>10</v>
      </c>
      <c r="F44" s="11"/>
      <c r="G44" s="16">
        <v>42251</v>
      </c>
      <c r="H44" s="9">
        <f>SUM($E$5:E44)/$E$59</f>
        <v>0.77876106194690264</v>
      </c>
    </row>
    <row r="45" spans="1:8" x14ac:dyDescent="0.2">
      <c r="A45" s="4">
        <v>41</v>
      </c>
      <c r="B45" s="8"/>
      <c r="C45" s="8"/>
      <c r="D45" s="8" t="s">
        <v>50</v>
      </c>
      <c r="E45" s="8">
        <v>10</v>
      </c>
      <c r="F45" s="11"/>
      <c r="G45" s="16">
        <v>42251</v>
      </c>
      <c r="H45" s="9">
        <f>SUM($E$5:E45)/$E$59</f>
        <v>0.79646017699115046</v>
      </c>
    </row>
    <row r="46" spans="1:8" x14ac:dyDescent="0.2">
      <c r="A46" s="4">
        <v>42</v>
      </c>
      <c r="B46" s="8"/>
      <c r="C46" s="8"/>
      <c r="D46" s="8" t="s">
        <v>59</v>
      </c>
      <c r="E46" s="8">
        <v>10</v>
      </c>
      <c r="F46" s="11"/>
      <c r="G46" s="16">
        <v>42265</v>
      </c>
      <c r="H46" s="9">
        <f>SUM($E$5:E46)/$E$59</f>
        <v>0.81415929203539827</v>
      </c>
    </row>
    <row r="47" spans="1:8" x14ac:dyDescent="0.2">
      <c r="A47" s="4">
        <v>43</v>
      </c>
      <c r="B47" s="8"/>
      <c r="C47" s="8"/>
      <c r="D47" s="8" t="s">
        <v>67</v>
      </c>
      <c r="E47" s="8">
        <v>10</v>
      </c>
      <c r="F47" s="11"/>
      <c r="G47" s="16">
        <v>42265</v>
      </c>
      <c r="H47" s="9">
        <f>SUM($E$5:E47)/$E$59</f>
        <v>0.83185840707964598</v>
      </c>
    </row>
    <row r="48" spans="1:8" x14ac:dyDescent="0.2">
      <c r="A48" s="4">
        <v>44</v>
      </c>
      <c r="B48" s="8"/>
      <c r="C48" s="8"/>
      <c r="D48" s="8" t="s">
        <v>56</v>
      </c>
      <c r="E48" s="8">
        <v>0</v>
      </c>
      <c r="F48" s="11"/>
      <c r="G48" s="16">
        <v>42265</v>
      </c>
      <c r="H48" s="9">
        <f>SUM($E$5:E48)/$E$59</f>
        <v>0.83185840707964598</v>
      </c>
    </row>
    <row r="49" spans="1:8" x14ac:dyDescent="0.2">
      <c r="A49" s="4">
        <v>45</v>
      </c>
      <c r="B49" s="8"/>
      <c r="C49" s="8"/>
      <c r="D49" s="8" t="s">
        <v>51</v>
      </c>
      <c r="E49" s="8">
        <v>15</v>
      </c>
      <c r="F49" s="11"/>
      <c r="G49" s="16">
        <v>42286</v>
      </c>
      <c r="H49" s="9">
        <f>SUM($E$5:E49)/$E$59</f>
        <v>0.8584070796460177</v>
      </c>
    </row>
    <row r="50" spans="1:8" x14ac:dyDescent="0.2">
      <c r="A50" s="4">
        <v>48</v>
      </c>
      <c r="B50" s="8"/>
      <c r="C50" s="8"/>
      <c r="D50" s="8" t="s">
        <v>62</v>
      </c>
      <c r="E50" s="8">
        <v>25</v>
      </c>
      <c r="F50" s="11"/>
      <c r="G50" s="16">
        <v>42300</v>
      </c>
      <c r="H50" s="9">
        <f>SUM($E$5:E50)/$E$59</f>
        <v>0.90265486725663713</v>
      </c>
    </row>
    <row r="51" spans="1:8" x14ac:dyDescent="0.2">
      <c r="A51" s="4">
        <v>46</v>
      </c>
      <c r="B51" s="8"/>
      <c r="C51" s="8"/>
      <c r="D51" s="8" t="s">
        <v>52</v>
      </c>
      <c r="E51" s="8">
        <v>15</v>
      </c>
      <c r="F51" s="11"/>
      <c r="G51" s="16">
        <v>42307</v>
      </c>
      <c r="H51" s="9">
        <f>SUM($E$5:E51)/$E$59</f>
        <v>0.92920353982300885</v>
      </c>
    </row>
    <row r="52" spans="1:8" x14ac:dyDescent="0.2">
      <c r="A52" s="4">
        <v>47</v>
      </c>
      <c r="B52" s="8"/>
      <c r="C52" s="8"/>
      <c r="D52" s="8" t="s">
        <v>60</v>
      </c>
      <c r="E52" s="8">
        <v>10</v>
      </c>
      <c r="F52" s="11"/>
      <c r="G52" s="16">
        <v>42314</v>
      </c>
      <c r="H52" s="9">
        <f>SUM($E$5:E52)/$E$59</f>
        <v>0.94690265486725667</v>
      </c>
    </row>
    <row r="53" spans="1:8" x14ac:dyDescent="0.2">
      <c r="A53" s="4">
        <v>49</v>
      </c>
      <c r="B53" s="8"/>
      <c r="C53" s="8"/>
      <c r="D53" s="8" t="s">
        <v>68</v>
      </c>
      <c r="E53" s="8">
        <v>0</v>
      </c>
      <c r="F53" s="11"/>
      <c r="G53" s="16">
        <v>42314</v>
      </c>
      <c r="H53" s="9">
        <f>SUM($E$5:E53)/$E$59</f>
        <v>0.94690265486725667</v>
      </c>
    </row>
    <row r="54" spans="1:8" x14ac:dyDescent="0.2">
      <c r="A54" s="4">
        <v>50</v>
      </c>
      <c r="B54" s="8"/>
      <c r="C54" s="8"/>
      <c r="D54" s="8" t="s">
        <v>53</v>
      </c>
      <c r="E54" s="8">
        <v>10</v>
      </c>
      <c r="F54" s="11"/>
      <c r="G54" s="16">
        <v>42328</v>
      </c>
      <c r="H54" s="9">
        <f>SUM($E$5:E54)/$E$59</f>
        <v>0.96460176991150437</v>
      </c>
    </row>
    <row r="55" spans="1:8" x14ac:dyDescent="0.2">
      <c r="A55" s="4">
        <v>51</v>
      </c>
      <c r="B55" s="8"/>
      <c r="C55" s="8"/>
      <c r="D55" s="8" t="s">
        <v>15</v>
      </c>
      <c r="E55" s="8">
        <v>10</v>
      </c>
      <c r="F55" s="11"/>
      <c r="G55" s="16">
        <v>42328</v>
      </c>
      <c r="H55" s="9">
        <f>SUM($E$5:E55)/$E$59</f>
        <v>0.98230088495575218</v>
      </c>
    </row>
    <row r="56" spans="1:8" x14ac:dyDescent="0.2">
      <c r="A56" s="4">
        <v>52</v>
      </c>
      <c r="B56" s="8"/>
      <c r="C56" s="8"/>
      <c r="D56" s="8" t="s">
        <v>64</v>
      </c>
      <c r="E56" s="8">
        <v>10</v>
      </c>
      <c r="F56" s="11"/>
      <c r="G56" s="16">
        <v>42342</v>
      </c>
      <c r="H56" s="9">
        <f>SUM($E$5:E56)/$E$59</f>
        <v>1</v>
      </c>
    </row>
    <row r="57" spans="1:8" x14ac:dyDescent="0.2">
      <c r="C57" s="5"/>
      <c r="D57" s="5"/>
      <c r="E57" s="6"/>
      <c r="F57" s="10"/>
      <c r="G57" s="12"/>
      <c r="H57" s="9"/>
    </row>
    <row r="58" spans="1:8" x14ac:dyDescent="0.2">
      <c r="G58" s="12"/>
      <c r="H58" s="9"/>
    </row>
    <row r="59" spans="1:8" x14ac:dyDescent="0.2">
      <c r="D59" s="3" t="s">
        <v>7</v>
      </c>
      <c r="E59" s="4">
        <f>SUM(E5:E56)</f>
        <v>565</v>
      </c>
      <c r="G59" s="12"/>
      <c r="H59" s="9"/>
    </row>
    <row r="60" spans="1:8" x14ac:dyDescent="0.2">
      <c r="G60" s="12"/>
      <c r="H60" s="9"/>
    </row>
    <row r="61" spans="1:8" x14ac:dyDescent="0.2">
      <c r="D61" s="4" t="s">
        <v>17</v>
      </c>
      <c r="E61" s="18">
        <f>(G56-G5)/30</f>
        <v>11.1</v>
      </c>
      <c r="G61" s="17"/>
      <c r="H61" s="9"/>
    </row>
    <row r="62" spans="1:8" x14ac:dyDescent="0.2">
      <c r="H62" s="9"/>
    </row>
    <row r="63" spans="1:8" x14ac:dyDescent="0.2">
      <c r="H63" s="9"/>
    </row>
    <row r="65" spans="7:8" x14ac:dyDescent="0.2">
      <c r="H65" s="9"/>
    </row>
    <row r="66" spans="7:8" x14ac:dyDescent="0.2">
      <c r="H66" s="9"/>
    </row>
    <row r="80" spans="7:8" x14ac:dyDescent="0.2">
      <c r="G80" s="12"/>
    </row>
    <row r="81" spans="7:7" x14ac:dyDescent="0.2">
      <c r="G81" s="12"/>
    </row>
    <row r="82" spans="7:7" x14ac:dyDescent="0.2">
      <c r="G82" s="12"/>
    </row>
    <row r="83" spans="7:7" x14ac:dyDescent="0.2">
      <c r="G83" s="12"/>
    </row>
    <row r="84" spans="7:7" x14ac:dyDescent="0.2">
      <c r="G84" s="12"/>
    </row>
    <row r="85" spans="7:7" x14ac:dyDescent="0.2">
      <c r="G85" s="12"/>
    </row>
    <row r="86" spans="7:7" x14ac:dyDescent="0.2">
      <c r="G86" s="12"/>
    </row>
    <row r="87" spans="7:7" x14ac:dyDescent="0.2">
      <c r="G87" s="12"/>
    </row>
    <row r="88" spans="7:7" x14ac:dyDescent="0.2">
      <c r="G88" s="12"/>
    </row>
    <row r="89" spans="7:7" x14ac:dyDescent="0.2">
      <c r="G89" s="12"/>
    </row>
    <row r="90" spans="7:7" x14ac:dyDescent="0.2">
      <c r="G90" s="12"/>
    </row>
    <row r="91" spans="7:7" x14ac:dyDescent="0.2">
      <c r="G91" s="12"/>
    </row>
    <row r="92" spans="7:7" x14ac:dyDescent="0.2">
      <c r="G92" s="12"/>
    </row>
    <row r="93" spans="7:7" x14ac:dyDescent="0.2">
      <c r="G93" s="12"/>
    </row>
    <row r="94" spans="7:7" x14ac:dyDescent="0.2">
      <c r="G94" s="12"/>
    </row>
    <row r="95" spans="7:7" x14ac:dyDescent="0.2">
      <c r="G95" s="12"/>
    </row>
    <row r="96" spans="7:7" x14ac:dyDescent="0.2">
      <c r="G96" s="12"/>
    </row>
    <row r="97" spans="7:7" x14ac:dyDescent="0.2">
      <c r="G97" s="12"/>
    </row>
    <row r="98" spans="7:7" x14ac:dyDescent="0.2">
      <c r="G98" s="12"/>
    </row>
    <row r="99" spans="7:7" x14ac:dyDescent="0.2">
      <c r="G99" s="12"/>
    </row>
    <row r="100" spans="7:7" x14ac:dyDescent="0.2">
      <c r="G100" s="12"/>
    </row>
    <row r="101" spans="7:7" x14ac:dyDescent="0.2">
      <c r="G101" s="12"/>
    </row>
    <row r="102" spans="7:7" x14ac:dyDescent="0.2">
      <c r="G102" s="12"/>
    </row>
    <row r="103" spans="7:7" x14ac:dyDescent="0.2">
      <c r="G103" s="12"/>
    </row>
    <row r="104" spans="7:7" x14ac:dyDescent="0.2">
      <c r="G104" s="12"/>
    </row>
    <row r="105" spans="7:7" x14ac:dyDescent="0.2">
      <c r="G105" s="12"/>
    </row>
    <row r="106" spans="7:7" x14ac:dyDescent="0.2">
      <c r="G106" s="12"/>
    </row>
    <row r="107" spans="7:7" x14ac:dyDescent="0.2">
      <c r="G107" s="12"/>
    </row>
    <row r="108" spans="7:7" x14ac:dyDescent="0.2">
      <c r="G108" s="12"/>
    </row>
    <row r="109" spans="7:7" x14ac:dyDescent="0.2">
      <c r="G109" s="12"/>
    </row>
    <row r="110" spans="7:7" x14ac:dyDescent="0.2">
      <c r="G110" s="12"/>
    </row>
    <row r="111" spans="7:7" x14ac:dyDescent="0.2">
      <c r="G111" s="12"/>
    </row>
    <row r="112" spans="7:7" x14ac:dyDescent="0.2">
      <c r="G112" s="12"/>
    </row>
    <row r="113" spans="7:7" x14ac:dyDescent="0.2">
      <c r="G113" s="12"/>
    </row>
    <row r="114" spans="7:7" x14ac:dyDescent="0.2">
      <c r="G114" s="12"/>
    </row>
    <row r="115" spans="7:7" x14ac:dyDescent="0.2">
      <c r="G115" s="12"/>
    </row>
    <row r="116" spans="7:7" x14ac:dyDescent="0.2">
      <c r="G116" s="12"/>
    </row>
    <row r="117" spans="7:7" x14ac:dyDescent="0.2">
      <c r="G117" s="12"/>
    </row>
    <row r="118" spans="7:7" x14ac:dyDescent="0.2">
      <c r="G118" s="12"/>
    </row>
    <row r="119" spans="7:7" x14ac:dyDescent="0.2">
      <c r="G119" s="12"/>
    </row>
    <row r="120" spans="7:7" x14ac:dyDescent="0.2">
      <c r="G120" s="12"/>
    </row>
    <row r="121" spans="7:7" x14ac:dyDescent="0.2">
      <c r="G121" s="12"/>
    </row>
    <row r="122" spans="7:7" x14ac:dyDescent="0.2">
      <c r="G122" s="12"/>
    </row>
    <row r="123" spans="7:7" x14ac:dyDescent="0.2">
      <c r="G123" s="12"/>
    </row>
    <row r="124" spans="7:7" x14ac:dyDescent="0.2">
      <c r="G124" s="12"/>
    </row>
    <row r="125" spans="7:7" x14ac:dyDescent="0.2">
      <c r="G125" s="12"/>
    </row>
    <row r="126" spans="7:7" x14ac:dyDescent="0.2">
      <c r="G126" s="12"/>
    </row>
    <row r="127" spans="7:7" x14ac:dyDescent="0.2">
      <c r="G127" s="12"/>
    </row>
    <row r="128" spans="7:7" x14ac:dyDescent="0.2">
      <c r="G128" s="12"/>
    </row>
    <row r="129" spans="7:7" x14ac:dyDescent="0.2">
      <c r="G129" s="12"/>
    </row>
    <row r="130" spans="7:7" x14ac:dyDescent="0.2">
      <c r="G130" s="12"/>
    </row>
    <row r="131" spans="7:7" x14ac:dyDescent="0.2">
      <c r="G131" s="12"/>
    </row>
    <row r="132" spans="7:7" x14ac:dyDescent="0.2">
      <c r="G132" s="12"/>
    </row>
    <row r="133" spans="7:7" x14ac:dyDescent="0.2">
      <c r="G133" s="12"/>
    </row>
    <row r="134" spans="7:7" x14ac:dyDescent="0.2">
      <c r="G134" s="12"/>
    </row>
    <row r="135" spans="7:7" x14ac:dyDescent="0.2">
      <c r="G135" s="12"/>
    </row>
    <row r="136" spans="7:7" x14ac:dyDescent="0.2">
      <c r="G136" s="12"/>
    </row>
    <row r="137" spans="7:7" x14ac:dyDescent="0.2">
      <c r="G137" s="12"/>
    </row>
    <row r="138" spans="7:7" x14ac:dyDescent="0.2">
      <c r="G138" s="12"/>
    </row>
    <row r="139" spans="7:7" x14ac:dyDescent="0.2">
      <c r="G139" s="12"/>
    </row>
    <row r="140" spans="7:7" x14ac:dyDescent="0.2">
      <c r="G140" s="12"/>
    </row>
    <row r="141" spans="7:7" x14ac:dyDescent="0.2">
      <c r="G141" s="12"/>
    </row>
    <row r="142" spans="7:7" x14ac:dyDescent="0.2">
      <c r="G142" s="12"/>
    </row>
    <row r="143" spans="7:7" x14ac:dyDescent="0.2">
      <c r="G143" s="12"/>
    </row>
    <row r="144" spans="7:7" x14ac:dyDescent="0.2">
      <c r="G144" s="12"/>
    </row>
    <row r="145" spans="7:7" x14ac:dyDescent="0.2">
      <c r="G145" s="12"/>
    </row>
    <row r="146" spans="7:7" x14ac:dyDescent="0.2">
      <c r="G146" s="12"/>
    </row>
    <row r="147" spans="7:7" x14ac:dyDescent="0.2">
      <c r="G147" s="12"/>
    </row>
    <row r="148" spans="7:7" x14ac:dyDescent="0.2">
      <c r="G148" s="12"/>
    </row>
    <row r="149" spans="7:7" x14ac:dyDescent="0.2">
      <c r="G149" s="12"/>
    </row>
    <row r="150" spans="7:7" x14ac:dyDescent="0.2">
      <c r="G150" s="12"/>
    </row>
    <row r="151" spans="7:7" x14ac:dyDescent="0.2">
      <c r="G151" s="12"/>
    </row>
    <row r="152" spans="7:7" x14ac:dyDescent="0.2">
      <c r="G152" s="12"/>
    </row>
    <row r="153" spans="7:7" x14ac:dyDescent="0.2">
      <c r="G153" s="12"/>
    </row>
    <row r="154" spans="7:7" x14ac:dyDescent="0.2">
      <c r="G154" s="12"/>
    </row>
    <row r="155" spans="7:7" x14ac:dyDescent="0.2">
      <c r="G155" s="12"/>
    </row>
    <row r="156" spans="7:7" x14ac:dyDescent="0.2">
      <c r="G156" s="12"/>
    </row>
    <row r="157" spans="7:7" x14ac:dyDescent="0.2">
      <c r="G157" s="12"/>
    </row>
    <row r="158" spans="7:7" x14ac:dyDescent="0.2">
      <c r="G158" s="12"/>
    </row>
    <row r="159" spans="7:7" x14ac:dyDescent="0.2">
      <c r="G159" s="12"/>
    </row>
    <row r="160" spans="7:7" x14ac:dyDescent="0.2">
      <c r="G160" s="12"/>
    </row>
    <row r="161" spans="7:7" x14ac:dyDescent="0.2">
      <c r="G161" s="12"/>
    </row>
    <row r="162" spans="7:7" x14ac:dyDescent="0.2">
      <c r="G162" s="12"/>
    </row>
    <row r="163" spans="7:7" x14ac:dyDescent="0.2">
      <c r="G163" s="12"/>
    </row>
    <row r="164" spans="7:7" x14ac:dyDescent="0.2">
      <c r="G164" s="12"/>
    </row>
    <row r="165" spans="7:7" x14ac:dyDescent="0.2">
      <c r="G165" s="12"/>
    </row>
    <row r="166" spans="7:7" x14ac:dyDescent="0.2">
      <c r="G166" s="12"/>
    </row>
    <row r="167" spans="7:7" x14ac:dyDescent="0.2">
      <c r="G167" s="12"/>
    </row>
    <row r="168" spans="7:7" x14ac:dyDescent="0.2">
      <c r="G168" s="12"/>
    </row>
    <row r="169" spans="7:7" x14ac:dyDescent="0.2">
      <c r="G169" s="12"/>
    </row>
    <row r="170" spans="7:7" x14ac:dyDescent="0.2">
      <c r="G170" s="12"/>
    </row>
    <row r="171" spans="7:7" x14ac:dyDescent="0.2">
      <c r="G171" s="12"/>
    </row>
    <row r="172" spans="7:7" x14ac:dyDescent="0.2">
      <c r="G172" s="12"/>
    </row>
    <row r="173" spans="7:7" x14ac:dyDescent="0.2">
      <c r="G173" s="12"/>
    </row>
    <row r="174" spans="7:7" x14ac:dyDescent="0.2">
      <c r="G174" s="12"/>
    </row>
    <row r="175" spans="7:7" x14ac:dyDescent="0.2">
      <c r="G175" s="12"/>
    </row>
    <row r="176" spans="7:7" x14ac:dyDescent="0.2">
      <c r="G176" s="12"/>
    </row>
    <row r="177" spans="7:7" x14ac:dyDescent="0.2">
      <c r="G177" s="12"/>
    </row>
    <row r="178" spans="7:7" x14ac:dyDescent="0.2">
      <c r="G178" s="12"/>
    </row>
    <row r="179" spans="7:7" x14ac:dyDescent="0.2">
      <c r="G179" s="12"/>
    </row>
    <row r="180" spans="7:7" x14ac:dyDescent="0.2">
      <c r="G180" s="12"/>
    </row>
    <row r="181" spans="7:7" x14ac:dyDescent="0.2">
      <c r="G181" s="12"/>
    </row>
    <row r="182" spans="7:7" x14ac:dyDescent="0.2">
      <c r="G182" s="12"/>
    </row>
    <row r="183" spans="7:7" x14ac:dyDescent="0.2">
      <c r="G183" s="12"/>
    </row>
    <row r="184" spans="7:7" x14ac:dyDescent="0.2">
      <c r="G184" s="12"/>
    </row>
    <row r="185" spans="7:7" x14ac:dyDescent="0.2">
      <c r="G185" s="12"/>
    </row>
    <row r="186" spans="7:7" x14ac:dyDescent="0.2">
      <c r="G186" s="12"/>
    </row>
    <row r="187" spans="7:7" x14ac:dyDescent="0.2">
      <c r="G187" s="12"/>
    </row>
    <row r="188" spans="7:7" x14ac:dyDescent="0.2">
      <c r="G188" s="12"/>
    </row>
    <row r="189" spans="7:7" x14ac:dyDescent="0.2">
      <c r="G189" s="12"/>
    </row>
    <row r="190" spans="7:7" x14ac:dyDescent="0.2">
      <c r="G190" s="12"/>
    </row>
    <row r="191" spans="7:7" x14ac:dyDescent="0.2">
      <c r="G191" s="12"/>
    </row>
    <row r="192" spans="7:7" x14ac:dyDescent="0.2">
      <c r="G192" s="12"/>
    </row>
    <row r="193" spans="7:7" x14ac:dyDescent="0.2">
      <c r="G193" s="12"/>
    </row>
    <row r="194" spans="7:7" x14ac:dyDescent="0.2">
      <c r="G194" s="12"/>
    </row>
    <row r="195" spans="7:7" x14ac:dyDescent="0.2">
      <c r="G195" s="12"/>
    </row>
    <row r="196" spans="7:7" x14ac:dyDescent="0.2">
      <c r="G196" s="12"/>
    </row>
    <row r="197" spans="7:7" x14ac:dyDescent="0.2">
      <c r="G197" s="12"/>
    </row>
    <row r="198" spans="7:7" x14ac:dyDescent="0.2">
      <c r="G198" s="12"/>
    </row>
    <row r="199" spans="7:7" x14ac:dyDescent="0.2">
      <c r="G199" s="12"/>
    </row>
    <row r="200" spans="7:7" x14ac:dyDescent="0.2">
      <c r="G200" s="12"/>
    </row>
    <row r="201" spans="7:7" x14ac:dyDescent="0.2">
      <c r="G201" s="12"/>
    </row>
    <row r="202" spans="7:7" x14ac:dyDescent="0.2">
      <c r="G202" s="12"/>
    </row>
    <row r="203" spans="7:7" x14ac:dyDescent="0.2">
      <c r="G203" s="12"/>
    </row>
    <row r="204" spans="7:7" x14ac:dyDescent="0.2">
      <c r="G204" s="12"/>
    </row>
    <row r="205" spans="7:7" x14ac:dyDescent="0.2">
      <c r="G205" s="12"/>
    </row>
    <row r="206" spans="7:7" x14ac:dyDescent="0.2">
      <c r="G206" s="12"/>
    </row>
    <row r="207" spans="7:7" x14ac:dyDescent="0.2">
      <c r="G207" s="12"/>
    </row>
    <row r="208" spans="7:7" x14ac:dyDescent="0.2">
      <c r="G208" s="12"/>
    </row>
    <row r="209" spans="7:7" x14ac:dyDescent="0.2">
      <c r="G209" s="12"/>
    </row>
    <row r="210" spans="7:7" x14ac:dyDescent="0.2">
      <c r="G210" s="12"/>
    </row>
    <row r="211" spans="7:7" x14ac:dyDescent="0.2">
      <c r="G211" s="12"/>
    </row>
    <row r="212" spans="7:7" x14ac:dyDescent="0.2">
      <c r="G212" s="12"/>
    </row>
    <row r="213" spans="7:7" x14ac:dyDescent="0.2">
      <c r="G213" s="12"/>
    </row>
    <row r="214" spans="7:7" x14ac:dyDescent="0.2">
      <c r="G214" s="12"/>
    </row>
    <row r="215" spans="7:7" x14ac:dyDescent="0.2">
      <c r="G215" s="12"/>
    </row>
    <row r="216" spans="7:7" x14ac:dyDescent="0.2">
      <c r="G216" s="12"/>
    </row>
    <row r="217" spans="7:7" x14ac:dyDescent="0.2">
      <c r="G217" s="12"/>
    </row>
    <row r="218" spans="7:7" x14ac:dyDescent="0.2">
      <c r="G218" s="12"/>
    </row>
    <row r="219" spans="7:7" x14ac:dyDescent="0.2">
      <c r="G219" s="12"/>
    </row>
    <row r="220" spans="7:7" x14ac:dyDescent="0.2">
      <c r="G220" s="12"/>
    </row>
    <row r="221" spans="7:7" x14ac:dyDescent="0.2">
      <c r="G221" s="12"/>
    </row>
    <row r="222" spans="7:7" x14ac:dyDescent="0.2">
      <c r="G222" s="12"/>
    </row>
    <row r="223" spans="7:7" x14ac:dyDescent="0.2">
      <c r="G223" s="12"/>
    </row>
    <row r="224" spans="7:7" x14ac:dyDescent="0.2">
      <c r="G224" s="12"/>
    </row>
    <row r="225" spans="7:7" x14ac:dyDescent="0.2">
      <c r="G225" s="12"/>
    </row>
    <row r="226" spans="7:7" x14ac:dyDescent="0.2">
      <c r="G226" s="12"/>
    </row>
    <row r="227" spans="7:7" x14ac:dyDescent="0.2">
      <c r="G227" s="12"/>
    </row>
    <row r="228" spans="7:7" x14ac:dyDescent="0.2">
      <c r="G228" s="12"/>
    </row>
    <row r="229" spans="7:7" x14ac:dyDescent="0.2">
      <c r="G229" s="12"/>
    </row>
    <row r="230" spans="7:7" x14ac:dyDescent="0.2">
      <c r="G230" s="12"/>
    </row>
    <row r="231" spans="7:7" x14ac:dyDescent="0.2">
      <c r="G231" s="12"/>
    </row>
    <row r="232" spans="7:7" x14ac:dyDescent="0.2">
      <c r="G232" s="12"/>
    </row>
    <row r="233" spans="7:7" x14ac:dyDescent="0.2">
      <c r="G233" s="12"/>
    </row>
    <row r="234" spans="7:7" x14ac:dyDescent="0.2">
      <c r="G234" s="12"/>
    </row>
    <row r="235" spans="7:7" x14ac:dyDescent="0.2">
      <c r="G235" s="12"/>
    </row>
    <row r="236" spans="7:7" x14ac:dyDescent="0.2">
      <c r="G236" s="12"/>
    </row>
    <row r="237" spans="7:7" x14ac:dyDescent="0.2">
      <c r="G237" s="12"/>
    </row>
    <row r="238" spans="7:7" x14ac:dyDescent="0.2">
      <c r="G238" s="12"/>
    </row>
    <row r="239" spans="7:7" x14ac:dyDescent="0.2">
      <c r="G239" s="12"/>
    </row>
    <row r="240" spans="7:7" x14ac:dyDescent="0.2">
      <c r="G240" s="12"/>
    </row>
    <row r="241" spans="7:7" x14ac:dyDescent="0.2">
      <c r="G241" s="12"/>
    </row>
    <row r="242" spans="7:7" x14ac:dyDescent="0.2">
      <c r="G242" s="12"/>
    </row>
    <row r="243" spans="7:7" x14ac:dyDescent="0.2">
      <c r="G243" s="12"/>
    </row>
    <row r="244" spans="7:7" x14ac:dyDescent="0.2">
      <c r="G244" s="12"/>
    </row>
    <row r="245" spans="7:7" x14ac:dyDescent="0.2">
      <c r="G245" s="12"/>
    </row>
    <row r="246" spans="7:7" x14ac:dyDescent="0.2">
      <c r="G246" s="12"/>
    </row>
    <row r="247" spans="7:7" x14ac:dyDescent="0.2">
      <c r="G247" s="12"/>
    </row>
    <row r="248" spans="7:7" x14ac:dyDescent="0.2">
      <c r="G248" s="12"/>
    </row>
    <row r="249" spans="7:7" x14ac:dyDescent="0.2">
      <c r="G249" s="12"/>
    </row>
    <row r="250" spans="7:7" x14ac:dyDescent="0.2">
      <c r="G250" s="12"/>
    </row>
    <row r="251" spans="7:7" x14ac:dyDescent="0.2">
      <c r="G251" s="12"/>
    </row>
    <row r="252" spans="7:7" x14ac:dyDescent="0.2">
      <c r="G252" s="12"/>
    </row>
    <row r="253" spans="7:7" x14ac:dyDescent="0.2">
      <c r="G253" s="12"/>
    </row>
    <row r="254" spans="7:7" x14ac:dyDescent="0.2">
      <c r="G254" s="12"/>
    </row>
    <row r="255" spans="7:7" x14ac:dyDescent="0.2">
      <c r="G255" s="12"/>
    </row>
    <row r="256" spans="7:7" x14ac:dyDescent="0.2">
      <c r="G256" s="12"/>
    </row>
    <row r="257" spans="7:7" x14ac:dyDescent="0.2">
      <c r="G257" s="12"/>
    </row>
    <row r="258" spans="7:7" x14ac:dyDescent="0.2">
      <c r="G258" s="12"/>
    </row>
    <row r="259" spans="7:7" x14ac:dyDescent="0.2">
      <c r="G259" s="12"/>
    </row>
    <row r="260" spans="7:7" x14ac:dyDescent="0.2">
      <c r="G260" s="12"/>
    </row>
    <row r="261" spans="7:7" x14ac:dyDescent="0.2">
      <c r="G261" s="12"/>
    </row>
    <row r="262" spans="7:7" x14ac:dyDescent="0.2">
      <c r="G262" s="12"/>
    </row>
    <row r="263" spans="7:7" x14ac:dyDescent="0.2">
      <c r="G263" s="12"/>
    </row>
    <row r="264" spans="7:7" x14ac:dyDescent="0.2">
      <c r="G264" s="12"/>
    </row>
    <row r="265" spans="7:7" x14ac:dyDescent="0.2">
      <c r="G265" s="12"/>
    </row>
    <row r="266" spans="7:7" x14ac:dyDescent="0.2">
      <c r="G266" s="12"/>
    </row>
    <row r="267" spans="7:7" x14ac:dyDescent="0.2">
      <c r="G267" s="12"/>
    </row>
    <row r="268" spans="7:7" x14ac:dyDescent="0.2">
      <c r="G268" s="12"/>
    </row>
    <row r="269" spans="7:7" x14ac:dyDescent="0.2">
      <c r="G269" s="12"/>
    </row>
    <row r="270" spans="7:7" x14ac:dyDescent="0.2">
      <c r="G270" s="12"/>
    </row>
    <row r="271" spans="7:7" x14ac:dyDescent="0.2">
      <c r="G271" s="12"/>
    </row>
    <row r="272" spans="7:7" x14ac:dyDescent="0.2">
      <c r="G272" s="12"/>
    </row>
    <row r="273" spans="7:7" x14ac:dyDescent="0.2">
      <c r="G273" s="12"/>
    </row>
    <row r="274" spans="7:7" x14ac:dyDescent="0.2">
      <c r="G274" s="12"/>
    </row>
    <row r="275" spans="7:7" x14ac:dyDescent="0.2">
      <c r="G275" s="12"/>
    </row>
    <row r="276" spans="7:7" x14ac:dyDescent="0.2">
      <c r="G276" s="12"/>
    </row>
    <row r="277" spans="7:7" x14ac:dyDescent="0.2">
      <c r="G277" s="12"/>
    </row>
    <row r="278" spans="7:7" x14ac:dyDescent="0.2">
      <c r="G278" s="12"/>
    </row>
    <row r="279" spans="7:7" x14ac:dyDescent="0.2">
      <c r="G279" s="12"/>
    </row>
    <row r="280" spans="7:7" x14ac:dyDescent="0.2">
      <c r="G280" s="12"/>
    </row>
    <row r="281" spans="7:7" x14ac:dyDescent="0.2">
      <c r="G281" s="12"/>
    </row>
    <row r="282" spans="7:7" x14ac:dyDescent="0.2">
      <c r="G282" s="12"/>
    </row>
    <row r="283" spans="7:7" x14ac:dyDescent="0.2">
      <c r="G283" s="12"/>
    </row>
    <row r="284" spans="7:7" x14ac:dyDescent="0.2">
      <c r="G284" s="12"/>
    </row>
    <row r="285" spans="7:7" x14ac:dyDescent="0.2">
      <c r="G285" s="12"/>
    </row>
    <row r="286" spans="7:7" x14ac:dyDescent="0.2">
      <c r="G286" s="12"/>
    </row>
    <row r="287" spans="7:7" x14ac:dyDescent="0.2">
      <c r="G287" s="12"/>
    </row>
    <row r="288" spans="7:7" x14ac:dyDescent="0.2">
      <c r="G288" s="12"/>
    </row>
    <row r="289" spans="7:7" x14ac:dyDescent="0.2">
      <c r="G289" s="12"/>
    </row>
    <row r="290" spans="7:7" x14ac:dyDescent="0.2">
      <c r="G290" s="12"/>
    </row>
    <row r="291" spans="7:7" x14ac:dyDescent="0.2">
      <c r="G291" s="12"/>
    </row>
    <row r="292" spans="7:7" x14ac:dyDescent="0.2">
      <c r="G292" s="12"/>
    </row>
    <row r="293" spans="7:7" x14ac:dyDescent="0.2">
      <c r="G293" s="12"/>
    </row>
    <row r="294" spans="7:7" x14ac:dyDescent="0.2">
      <c r="G294" s="12"/>
    </row>
    <row r="295" spans="7:7" x14ac:dyDescent="0.2">
      <c r="G295" s="12"/>
    </row>
    <row r="296" spans="7:7" x14ac:dyDescent="0.2">
      <c r="G296" s="12"/>
    </row>
    <row r="297" spans="7:7" x14ac:dyDescent="0.2">
      <c r="G297" s="12"/>
    </row>
    <row r="298" spans="7:7" x14ac:dyDescent="0.2">
      <c r="G298" s="12"/>
    </row>
    <row r="299" spans="7:7" x14ac:dyDescent="0.2">
      <c r="G299" s="12"/>
    </row>
    <row r="300" spans="7:7" x14ac:dyDescent="0.2">
      <c r="G300" s="12"/>
    </row>
    <row r="301" spans="7:7" x14ac:dyDescent="0.2">
      <c r="G301" s="12"/>
    </row>
    <row r="302" spans="7:7" x14ac:dyDescent="0.2">
      <c r="G302" s="12"/>
    </row>
    <row r="303" spans="7:7" x14ac:dyDescent="0.2">
      <c r="G303" s="12"/>
    </row>
    <row r="304" spans="7:7" x14ac:dyDescent="0.2">
      <c r="G304" s="12"/>
    </row>
    <row r="305" spans="7:7" x14ac:dyDescent="0.2">
      <c r="G305" s="12"/>
    </row>
    <row r="306" spans="7:7" x14ac:dyDescent="0.2">
      <c r="G306" s="12"/>
    </row>
    <row r="307" spans="7:7" x14ac:dyDescent="0.2">
      <c r="G307" s="12"/>
    </row>
    <row r="308" spans="7:7" x14ac:dyDescent="0.2">
      <c r="G308" s="12"/>
    </row>
    <row r="309" spans="7:7" x14ac:dyDescent="0.2">
      <c r="G309" s="12"/>
    </row>
    <row r="310" spans="7:7" x14ac:dyDescent="0.2">
      <c r="G310" s="12"/>
    </row>
    <row r="311" spans="7:7" x14ac:dyDescent="0.2">
      <c r="G311" s="12"/>
    </row>
    <row r="312" spans="7:7" x14ac:dyDescent="0.2">
      <c r="G312" s="12"/>
    </row>
    <row r="313" spans="7:7" x14ac:dyDescent="0.2">
      <c r="G313" s="12"/>
    </row>
    <row r="314" spans="7:7" x14ac:dyDescent="0.2">
      <c r="G314" s="12"/>
    </row>
    <row r="315" spans="7:7" x14ac:dyDescent="0.2">
      <c r="G315" s="12"/>
    </row>
    <row r="316" spans="7:7" x14ac:dyDescent="0.2">
      <c r="G316" s="12"/>
    </row>
    <row r="317" spans="7:7" x14ac:dyDescent="0.2">
      <c r="G317" s="12"/>
    </row>
    <row r="318" spans="7:7" x14ac:dyDescent="0.2">
      <c r="G318" s="12"/>
    </row>
    <row r="319" spans="7:7" x14ac:dyDescent="0.2">
      <c r="G319" s="12"/>
    </row>
    <row r="320" spans="7:7" x14ac:dyDescent="0.2">
      <c r="G320" s="12"/>
    </row>
    <row r="321" spans="7:7" x14ac:dyDescent="0.2">
      <c r="G321" s="12"/>
    </row>
    <row r="322" spans="7:7" x14ac:dyDescent="0.2">
      <c r="G322" s="12"/>
    </row>
    <row r="323" spans="7:7" x14ac:dyDescent="0.2">
      <c r="G323" s="12"/>
    </row>
    <row r="324" spans="7:7" x14ac:dyDescent="0.2">
      <c r="G324" s="12"/>
    </row>
    <row r="325" spans="7:7" x14ac:dyDescent="0.2">
      <c r="G325" s="12"/>
    </row>
    <row r="326" spans="7:7" x14ac:dyDescent="0.2">
      <c r="G326" s="12"/>
    </row>
    <row r="327" spans="7:7" x14ac:dyDescent="0.2">
      <c r="G327" s="12"/>
    </row>
    <row r="328" spans="7:7" x14ac:dyDescent="0.2">
      <c r="G328" s="12"/>
    </row>
    <row r="329" spans="7:7" x14ac:dyDescent="0.2">
      <c r="G329" s="12"/>
    </row>
    <row r="330" spans="7:7" x14ac:dyDescent="0.2">
      <c r="G330" s="12"/>
    </row>
    <row r="331" spans="7:7" x14ac:dyDescent="0.2">
      <c r="G331" s="12"/>
    </row>
    <row r="332" spans="7:7" x14ac:dyDescent="0.2">
      <c r="G332" s="12"/>
    </row>
    <row r="333" spans="7:7" x14ac:dyDescent="0.2">
      <c r="G333" s="12"/>
    </row>
    <row r="334" spans="7:7" x14ac:dyDescent="0.2">
      <c r="G334" s="12"/>
    </row>
    <row r="335" spans="7:7" x14ac:dyDescent="0.2">
      <c r="G335" s="12"/>
    </row>
    <row r="336" spans="7:7" x14ac:dyDescent="0.2">
      <c r="G336" s="12"/>
    </row>
    <row r="337" spans="7:7" x14ac:dyDescent="0.2">
      <c r="G337" s="12"/>
    </row>
    <row r="338" spans="7:7" x14ac:dyDescent="0.2">
      <c r="G338" s="12"/>
    </row>
    <row r="339" spans="7:7" x14ac:dyDescent="0.2">
      <c r="G339" s="12"/>
    </row>
    <row r="340" spans="7:7" x14ac:dyDescent="0.2">
      <c r="G340" s="12"/>
    </row>
    <row r="341" spans="7:7" x14ac:dyDescent="0.2">
      <c r="G341" s="12"/>
    </row>
    <row r="342" spans="7:7" x14ac:dyDescent="0.2">
      <c r="G342" s="12"/>
    </row>
    <row r="343" spans="7:7" x14ac:dyDescent="0.2">
      <c r="G343" s="12"/>
    </row>
    <row r="344" spans="7:7" x14ac:dyDescent="0.2">
      <c r="G344" s="12"/>
    </row>
    <row r="345" spans="7:7" x14ac:dyDescent="0.2">
      <c r="G345" s="12"/>
    </row>
    <row r="346" spans="7:7" x14ac:dyDescent="0.2">
      <c r="G346" s="12"/>
    </row>
    <row r="347" spans="7:7" x14ac:dyDescent="0.2">
      <c r="G347" s="12"/>
    </row>
    <row r="348" spans="7:7" x14ac:dyDescent="0.2">
      <c r="G348" s="12"/>
    </row>
    <row r="349" spans="7:7" x14ac:dyDescent="0.2">
      <c r="G349" s="12"/>
    </row>
    <row r="350" spans="7:7" x14ac:dyDescent="0.2">
      <c r="G350" s="12"/>
    </row>
    <row r="351" spans="7:7" x14ac:dyDescent="0.2">
      <c r="G351" s="12"/>
    </row>
    <row r="352" spans="7:7" x14ac:dyDescent="0.2">
      <c r="G352" s="12"/>
    </row>
    <row r="353" spans="7:7" x14ac:dyDescent="0.2">
      <c r="G353" s="12"/>
    </row>
    <row r="354" spans="7:7" x14ac:dyDescent="0.2">
      <c r="G354" s="12"/>
    </row>
    <row r="355" spans="7:7" x14ac:dyDescent="0.2">
      <c r="G355" s="12"/>
    </row>
    <row r="356" spans="7:7" x14ac:dyDescent="0.2">
      <c r="G356" s="12"/>
    </row>
    <row r="357" spans="7:7" x14ac:dyDescent="0.2">
      <c r="G357" s="12"/>
    </row>
    <row r="358" spans="7:7" x14ac:dyDescent="0.2">
      <c r="G358" s="12"/>
    </row>
    <row r="359" spans="7:7" x14ac:dyDescent="0.2">
      <c r="G359" s="12"/>
    </row>
    <row r="360" spans="7:7" x14ac:dyDescent="0.2">
      <c r="G360" s="12"/>
    </row>
    <row r="361" spans="7:7" x14ac:dyDescent="0.2">
      <c r="G361" s="12"/>
    </row>
    <row r="362" spans="7:7" x14ac:dyDescent="0.2">
      <c r="G362" s="12"/>
    </row>
    <row r="363" spans="7:7" x14ac:dyDescent="0.2">
      <c r="G363" s="12"/>
    </row>
    <row r="364" spans="7:7" x14ac:dyDescent="0.2">
      <c r="G364" s="12"/>
    </row>
    <row r="365" spans="7:7" x14ac:dyDescent="0.2">
      <c r="G365" s="12"/>
    </row>
    <row r="366" spans="7:7" x14ac:dyDescent="0.2">
      <c r="G366" s="12"/>
    </row>
    <row r="367" spans="7:7" x14ac:dyDescent="0.2">
      <c r="G367" s="12"/>
    </row>
    <row r="368" spans="7:7" x14ac:dyDescent="0.2">
      <c r="G368" s="12"/>
    </row>
    <row r="369" spans="7:7" x14ac:dyDescent="0.2">
      <c r="G369" s="12"/>
    </row>
    <row r="370" spans="7:7" x14ac:dyDescent="0.2">
      <c r="G370" s="12"/>
    </row>
    <row r="371" spans="7:7" x14ac:dyDescent="0.2">
      <c r="G371" s="12"/>
    </row>
    <row r="372" spans="7:7" x14ac:dyDescent="0.2">
      <c r="G372" s="12"/>
    </row>
    <row r="373" spans="7:7" x14ac:dyDescent="0.2">
      <c r="G373" s="12"/>
    </row>
    <row r="374" spans="7:7" x14ac:dyDescent="0.2">
      <c r="G374" s="12"/>
    </row>
    <row r="375" spans="7:7" x14ac:dyDescent="0.2">
      <c r="G375" s="12"/>
    </row>
    <row r="376" spans="7:7" x14ac:dyDescent="0.2">
      <c r="G376" s="12"/>
    </row>
    <row r="377" spans="7:7" x14ac:dyDescent="0.2">
      <c r="G377" s="12"/>
    </row>
    <row r="378" spans="7:7" x14ac:dyDescent="0.2">
      <c r="G378" s="12"/>
    </row>
    <row r="379" spans="7:7" x14ac:dyDescent="0.2">
      <c r="G379" s="12"/>
    </row>
    <row r="380" spans="7:7" x14ac:dyDescent="0.2">
      <c r="G380" s="12"/>
    </row>
    <row r="381" spans="7:7" x14ac:dyDescent="0.2">
      <c r="G381" s="12"/>
    </row>
    <row r="382" spans="7:7" x14ac:dyDescent="0.2">
      <c r="G382" s="12"/>
    </row>
    <row r="383" spans="7:7" x14ac:dyDescent="0.2">
      <c r="G383" s="12"/>
    </row>
    <row r="384" spans="7:7" x14ac:dyDescent="0.2">
      <c r="G384" s="12"/>
    </row>
    <row r="385" spans="7:7" x14ac:dyDescent="0.2">
      <c r="G385" s="12"/>
    </row>
    <row r="386" spans="7:7" x14ac:dyDescent="0.2">
      <c r="G386" s="12"/>
    </row>
    <row r="387" spans="7:7" x14ac:dyDescent="0.2">
      <c r="G387" s="12"/>
    </row>
    <row r="388" spans="7:7" x14ac:dyDescent="0.2">
      <c r="G388" s="12"/>
    </row>
    <row r="389" spans="7:7" x14ac:dyDescent="0.2">
      <c r="G389" s="12"/>
    </row>
    <row r="390" spans="7:7" x14ac:dyDescent="0.2">
      <c r="G390" s="12"/>
    </row>
    <row r="391" spans="7:7" x14ac:dyDescent="0.2">
      <c r="G391" s="12"/>
    </row>
    <row r="392" spans="7:7" x14ac:dyDescent="0.2">
      <c r="G392" s="12"/>
    </row>
    <row r="393" spans="7:7" x14ac:dyDescent="0.2">
      <c r="G393" s="12"/>
    </row>
    <row r="394" spans="7:7" x14ac:dyDescent="0.2">
      <c r="G394" s="12"/>
    </row>
    <row r="395" spans="7:7" x14ac:dyDescent="0.2">
      <c r="G395" s="12"/>
    </row>
    <row r="396" spans="7:7" x14ac:dyDescent="0.2">
      <c r="G396" s="12"/>
    </row>
    <row r="397" spans="7:7" x14ac:dyDescent="0.2">
      <c r="G397" s="12"/>
    </row>
    <row r="398" spans="7:7" x14ac:dyDescent="0.2">
      <c r="G398" s="12"/>
    </row>
    <row r="399" spans="7:7" x14ac:dyDescent="0.2">
      <c r="G399" s="12"/>
    </row>
    <row r="400" spans="7:7" x14ac:dyDescent="0.2">
      <c r="G400" s="12"/>
    </row>
    <row r="401" spans="7:7" x14ac:dyDescent="0.2">
      <c r="G401" s="12"/>
    </row>
    <row r="402" spans="7:7" x14ac:dyDescent="0.2">
      <c r="G402" s="12"/>
    </row>
    <row r="403" spans="7:7" x14ac:dyDescent="0.2">
      <c r="G403" s="12"/>
    </row>
    <row r="404" spans="7:7" x14ac:dyDescent="0.2">
      <c r="G404" s="12"/>
    </row>
    <row r="405" spans="7:7" x14ac:dyDescent="0.2">
      <c r="G405" s="12"/>
    </row>
    <row r="406" spans="7:7" x14ac:dyDescent="0.2">
      <c r="G406" s="12"/>
    </row>
    <row r="407" spans="7:7" x14ac:dyDescent="0.2">
      <c r="G407" s="12"/>
    </row>
    <row r="408" spans="7:7" x14ac:dyDescent="0.2">
      <c r="G408" s="12"/>
    </row>
    <row r="409" spans="7:7" x14ac:dyDescent="0.2">
      <c r="G409" s="12"/>
    </row>
    <row r="410" spans="7:7" x14ac:dyDescent="0.2">
      <c r="G410" s="12"/>
    </row>
    <row r="411" spans="7:7" x14ac:dyDescent="0.2">
      <c r="G411" s="12"/>
    </row>
    <row r="412" spans="7:7" x14ac:dyDescent="0.2">
      <c r="G412" s="12"/>
    </row>
    <row r="413" spans="7:7" x14ac:dyDescent="0.2">
      <c r="G413" s="12"/>
    </row>
    <row r="414" spans="7:7" x14ac:dyDescent="0.2">
      <c r="G414" s="12"/>
    </row>
    <row r="415" spans="7:7" x14ac:dyDescent="0.2">
      <c r="G415" s="12"/>
    </row>
    <row r="416" spans="7:7" x14ac:dyDescent="0.2">
      <c r="G416" s="12"/>
    </row>
    <row r="417" spans="7:7" x14ac:dyDescent="0.2">
      <c r="G417" s="12"/>
    </row>
    <row r="418" spans="7:7" x14ac:dyDescent="0.2">
      <c r="G418" s="12"/>
    </row>
    <row r="419" spans="7:7" x14ac:dyDescent="0.2">
      <c r="G419" s="12"/>
    </row>
    <row r="420" spans="7:7" x14ac:dyDescent="0.2">
      <c r="G420" s="12"/>
    </row>
    <row r="421" spans="7:7" x14ac:dyDescent="0.2">
      <c r="G421" s="12"/>
    </row>
    <row r="422" spans="7:7" x14ac:dyDescent="0.2">
      <c r="G422" s="12"/>
    </row>
    <row r="423" spans="7:7" x14ac:dyDescent="0.2">
      <c r="G423" s="12"/>
    </row>
    <row r="424" spans="7:7" x14ac:dyDescent="0.2">
      <c r="G424" s="12"/>
    </row>
    <row r="425" spans="7:7" x14ac:dyDescent="0.2">
      <c r="G425" s="12"/>
    </row>
    <row r="426" spans="7:7" x14ac:dyDescent="0.2">
      <c r="G426" s="12"/>
    </row>
    <row r="427" spans="7:7" x14ac:dyDescent="0.2">
      <c r="G427" s="12"/>
    </row>
    <row r="428" spans="7:7" x14ac:dyDescent="0.2">
      <c r="G428" s="12"/>
    </row>
    <row r="429" spans="7:7" x14ac:dyDescent="0.2">
      <c r="G429" s="12"/>
    </row>
    <row r="430" spans="7:7" x14ac:dyDescent="0.2">
      <c r="G430" s="12"/>
    </row>
    <row r="431" spans="7:7" x14ac:dyDescent="0.2">
      <c r="G431" s="12"/>
    </row>
    <row r="432" spans="7:7" x14ac:dyDescent="0.2">
      <c r="G432" s="12"/>
    </row>
    <row r="433" spans="7:7" x14ac:dyDescent="0.2">
      <c r="G433" s="12"/>
    </row>
    <row r="434" spans="7:7" x14ac:dyDescent="0.2">
      <c r="G434" s="12"/>
    </row>
    <row r="435" spans="7:7" x14ac:dyDescent="0.2">
      <c r="G435" s="12"/>
    </row>
    <row r="436" spans="7:7" x14ac:dyDescent="0.2">
      <c r="G436" s="12"/>
    </row>
    <row r="437" spans="7:7" x14ac:dyDescent="0.2">
      <c r="G437" s="12"/>
    </row>
    <row r="438" spans="7:7" x14ac:dyDescent="0.2">
      <c r="G438" s="12"/>
    </row>
    <row r="439" spans="7:7" x14ac:dyDescent="0.2">
      <c r="G439" s="12"/>
    </row>
    <row r="440" spans="7:7" x14ac:dyDescent="0.2">
      <c r="G440" s="12"/>
    </row>
    <row r="441" spans="7:7" x14ac:dyDescent="0.2">
      <c r="G441" s="12"/>
    </row>
    <row r="442" spans="7:7" x14ac:dyDescent="0.2">
      <c r="G442" s="12"/>
    </row>
    <row r="443" spans="7:7" x14ac:dyDescent="0.2">
      <c r="G443" s="12"/>
    </row>
    <row r="444" spans="7:7" x14ac:dyDescent="0.2">
      <c r="G444" s="12"/>
    </row>
    <row r="445" spans="7:7" x14ac:dyDescent="0.2">
      <c r="G445" s="12"/>
    </row>
    <row r="446" spans="7:7" x14ac:dyDescent="0.2">
      <c r="G446" s="12"/>
    </row>
    <row r="447" spans="7:7" x14ac:dyDescent="0.2">
      <c r="G447" s="12"/>
    </row>
    <row r="448" spans="7:7" x14ac:dyDescent="0.2">
      <c r="G448" s="12"/>
    </row>
    <row r="449" spans="7:7" x14ac:dyDescent="0.2">
      <c r="G449" s="12"/>
    </row>
    <row r="450" spans="7:7" x14ac:dyDescent="0.2">
      <c r="G450" s="12"/>
    </row>
    <row r="451" spans="7:7" x14ac:dyDescent="0.2">
      <c r="G451" s="12"/>
    </row>
    <row r="452" spans="7:7" x14ac:dyDescent="0.2">
      <c r="G452" s="12"/>
    </row>
    <row r="453" spans="7:7" x14ac:dyDescent="0.2">
      <c r="G453" s="12"/>
    </row>
    <row r="454" spans="7:7" x14ac:dyDescent="0.2">
      <c r="G454" s="12"/>
    </row>
    <row r="455" spans="7:7" x14ac:dyDescent="0.2">
      <c r="G455" s="12"/>
    </row>
    <row r="456" spans="7:7" x14ac:dyDescent="0.2">
      <c r="G456" s="12"/>
    </row>
    <row r="457" spans="7:7" x14ac:dyDescent="0.2">
      <c r="G457" s="12"/>
    </row>
    <row r="458" spans="7:7" x14ac:dyDescent="0.2">
      <c r="G458" s="12"/>
    </row>
    <row r="459" spans="7:7" x14ac:dyDescent="0.2">
      <c r="G459" s="12"/>
    </row>
    <row r="460" spans="7:7" x14ac:dyDescent="0.2">
      <c r="G460" s="12"/>
    </row>
    <row r="461" spans="7:7" x14ac:dyDescent="0.2">
      <c r="G461" s="12"/>
    </row>
    <row r="462" spans="7:7" x14ac:dyDescent="0.2">
      <c r="G462" s="12"/>
    </row>
    <row r="463" spans="7:7" x14ac:dyDescent="0.2">
      <c r="G463" s="12"/>
    </row>
    <row r="464" spans="7:7" x14ac:dyDescent="0.2">
      <c r="G464" s="12"/>
    </row>
    <row r="465" spans="7:7" x14ac:dyDescent="0.2">
      <c r="G465" s="12"/>
    </row>
    <row r="466" spans="7:7" x14ac:dyDescent="0.2">
      <c r="G466" s="12"/>
    </row>
    <row r="467" spans="7:7" x14ac:dyDescent="0.2">
      <c r="G467" s="12"/>
    </row>
    <row r="468" spans="7:7" x14ac:dyDescent="0.2">
      <c r="G468" s="12"/>
    </row>
    <row r="469" spans="7:7" x14ac:dyDescent="0.2">
      <c r="G469" s="12"/>
    </row>
    <row r="470" spans="7:7" x14ac:dyDescent="0.2">
      <c r="G470" s="12"/>
    </row>
    <row r="471" spans="7:7" x14ac:dyDescent="0.2">
      <c r="G471" s="12"/>
    </row>
    <row r="472" spans="7:7" x14ac:dyDescent="0.2">
      <c r="G472" s="12"/>
    </row>
    <row r="473" spans="7:7" x14ac:dyDescent="0.2">
      <c r="G473" s="12"/>
    </row>
    <row r="474" spans="7:7" x14ac:dyDescent="0.2">
      <c r="G474" s="12"/>
    </row>
    <row r="475" spans="7:7" x14ac:dyDescent="0.2">
      <c r="G475" s="12"/>
    </row>
    <row r="476" spans="7:7" x14ac:dyDescent="0.2">
      <c r="G476" s="12"/>
    </row>
    <row r="477" spans="7:7" x14ac:dyDescent="0.2">
      <c r="G477" s="12"/>
    </row>
    <row r="478" spans="7:7" x14ac:dyDescent="0.2">
      <c r="G478" s="12"/>
    </row>
    <row r="479" spans="7:7" x14ac:dyDescent="0.2">
      <c r="G479" s="12"/>
    </row>
    <row r="480" spans="7:7" x14ac:dyDescent="0.2">
      <c r="G480" s="12"/>
    </row>
    <row r="481" spans="7:7" x14ac:dyDescent="0.2">
      <c r="G481" s="12"/>
    </row>
    <row r="482" spans="7:7" x14ac:dyDescent="0.2">
      <c r="G482" s="12"/>
    </row>
    <row r="483" spans="7:7" x14ac:dyDescent="0.2">
      <c r="G483" s="12"/>
    </row>
    <row r="484" spans="7:7" x14ac:dyDescent="0.2">
      <c r="G484" s="12"/>
    </row>
    <row r="485" spans="7:7" x14ac:dyDescent="0.2">
      <c r="G485" s="12"/>
    </row>
    <row r="486" spans="7:7" x14ac:dyDescent="0.2">
      <c r="G486" s="12"/>
    </row>
    <row r="487" spans="7:7" x14ac:dyDescent="0.2">
      <c r="G487" s="12"/>
    </row>
    <row r="488" spans="7:7" x14ac:dyDescent="0.2">
      <c r="G488" s="12"/>
    </row>
    <row r="489" spans="7:7" x14ac:dyDescent="0.2">
      <c r="G489" s="12"/>
    </row>
    <row r="490" spans="7:7" x14ac:dyDescent="0.2">
      <c r="G490" s="12"/>
    </row>
    <row r="491" spans="7:7" x14ac:dyDescent="0.2">
      <c r="G491" s="12"/>
    </row>
    <row r="492" spans="7:7" x14ac:dyDescent="0.2">
      <c r="G492" s="12"/>
    </row>
    <row r="493" spans="7:7" x14ac:dyDescent="0.2">
      <c r="G493" s="12"/>
    </row>
    <row r="494" spans="7:7" x14ac:dyDescent="0.2">
      <c r="G494" s="12"/>
    </row>
    <row r="495" spans="7:7" x14ac:dyDescent="0.2">
      <c r="G495" s="12"/>
    </row>
    <row r="496" spans="7:7" x14ac:dyDescent="0.2">
      <c r="G496" s="12"/>
    </row>
    <row r="497" spans="7:7" x14ac:dyDescent="0.2">
      <c r="G497" s="12"/>
    </row>
    <row r="498" spans="7:7" x14ac:dyDescent="0.2">
      <c r="G498" s="12"/>
    </row>
    <row r="499" spans="7:7" x14ac:dyDescent="0.2">
      <c r="G499" s="12"/>
    </row>
    <row r="500" spans="7:7" x14ac:dyDescent="0.2">
      <c r="G500" s="12"/>
    </row>
    <row r="501" spans="7:7" x14ac:dyDescent="0.2">
      <c r="G501" s="12"/>
    </row>
    <row r="502" spans="7:7" x14ac:dyDescent="0.2">
      <c r="G502" s="12"/>
    </row>
    <row r="503" spans="7:7" x14ac:dyDescent="0.2">
      <c r="G503" s="12"/>
    </row>
    <row r="504" spans="7:7" x14ac:dyDescent="0.2">
      <c r="G504" s="12"/>
    </row>
    <row r="505" spans="7:7" x14ac:dyDescent="0.2">
      <c r="G505" s="12"/>
    </row>
    <row r="506" spans="7:7" x14ac:dyDescent="0.2">
      <c r="G506" s="12"/>
    </row>
    <row r="507" spans="7:7" x14ac:dyDescent="0.2">
      <c r="G507" s="12"/>
    </row>
    <row r="508" spans="7:7" x14ac:dyDescent="0.2">
      <c r="G508" s="12"/>
    </row>
    <row r="509" spans="7:7" x14ac:dyDescent="0.2">
      <c r="G509" s="12"/>
    </row>
    <row r="510" spans="7:7" x14ac:dyDescent="0.2">
      <c r="G510" s="12"/>
    </row>
    <row r="511" spans="7:7" x14ac:dyDescent="0.2">
      <c r="G511" s="12"/>
    </row>
    <row r="512" spans="7:7" x14ac:dyDescent="0.2">
      <c r="G512" s="12"/>
    </row>
    <row r="513" spans="7:7" x14ac:dyDescent="0.2">
      <c r="G513" s="12"/>
    </row>
    <row r="514" spans="7:7" x14ac:dyDescent="0.2">
      <c r="G514" s="12"/>
    </row>
    <row r="515" spans="7:7" x14ac:dyDescent="0.2">
      <c r="G515" s="12"/>
    </row>
    <row r="516" spans="7:7" x14ac:dyDescent="0.2">
      <c r="G516" s="12"/>
    </row>
    <row r="517" spans="7:7" x14ac:dyDescent="0.2">
      <c r="G517" s="12"/>
    </row>
    <row r="518" spans="7:7" x14ac:dyDescent="0.2">
      <c r="G518" s="12"/>
    </row>
    <row r="519" spans="7:7" x14ac:dyDescent="0.2">
      <c r="G519" s="12"/>
    </row>
    <row r="520" spans="7:7" x14ac:dyDescent="0.2">
      <c r="G520" s="12"/>
    </row>
    <row r="521" spans="7:7" x14ac:dyDescent="0.2">
      <c r="G521" s="12"/>
    </row>
    <row r="522" spans="7:7" x14ac:dyDescent="0.2">
      <c r="G522" s="12"/>
    </row>
    <row r="523" spans="7:7" x14ac:dyDescent="0.2">
      <c r="G523" s="12"/>
    </row>
    <row r="524" spans="7:7" x14ac:dyDescent="0.2">
      <c r="G524" s="12"/>
    </row>
    <row r="525" spans="7:7" x14ac:dyDescent="0.2">
      <c r="G525" s="12"/>
    </row>
    <row r="526" spans="7:7" x14ac:dyDescent="0.2">
      <c r="G526" s="12"/>
    </row>
    <row r="527" spans="7:7" x14ac:dyDescent="0.2">
      <c r="G527" s="12"/>
    </row>
    <row r="528" spans="7:7" x14ac:dyDescent="0.2">
      <c r="G528" s="12"/>
    </row>
    <row r="529" spans="7:7" x14ac:dyDescent="0.2">
      <c r="G529" s="12"/>
    </row>
    <row r="530" spans="7:7" x14ac:dyDescent="0.2">
      <c r="G530" s="12"/>
    </row>
    <row r="531" spans="7:7" x14ac:dyDescent="0.2">
      <c r="G531" s="12"/>
    </row>
    <row r="532" spans="7:7" x14ac:dyDescent="0.2">
      <c r="G532" s="12"/>
    </row>
    <row r="533" spans="7:7" x14ac:dyDescent="0.2">
      <c r="G533" s="12"/>
    </row>
    <row r="534" spans="7:7" x14ac:dyDescent="0.2">
      <c r="G534" s="12"/>
    </row>
    <row r="535" spans="7:7" x14ac:dyDescent="0.2">
      <c r="G535" s="12"/>
    </row>
    <row r="536" spans="7:7" x14ac:dyDescent="0.2">
      <c r="G536" s="12"/>
    </row>
    <row r="537" spans="7:7" x14ac:dyDescent="0.2">
      <c r="G537" s="12"/>
    </row>
    <row r="538" spans="7:7" x14ac:dyDescent="0.2">
      <c r="G538" s="12"/>
    </row>
    <row r="539" spans="7:7" x14ac:dyDescent="0.2">
      <c r="G539" s="12"/>
    </row>
    <row r="540" spans="7:7" x14ac:dyDescent="0.2">
      <c r="G540" s="12"/>
    </row>
    <row r="541" spans="7:7" x14ac:dyDescent="0.2">
      <c r="G541" s="12"/>
    </row>
    <row r="542" spans="7:7" x14ac:dyDescent="0.2">
      <c r="G542" s="12"/>
    </row>
    <row r="543" spans="7:7" x14ac:dyDescent="0.2">
      <c r="G543" s="12"/>
    </row>
    <row r="544" spans="7:7" x14ac:dyDescent="0.2">
      <c r="G544" s="12"/>
    </row>
    <row r="545" spans="7:7" x14ac:dyDescent="0.2">
      <c r="G545" s="12"/>
    </row>
    <row r="546" spans="7:7" x14ac:dyDescent="0.2">
      <c r="G546" s="12"/>
    </row>
    <row r="547" spans="7:7" x14ac:dyDescent="0.2">
      <c r="G547" s="12"/>
    </row>
    <row r="548" spans="7:7" x14ac:dyDescent="0.2">
      <c r="G548" s="12"/>
    </row>
    <row r="549" spans="7:7" x14ac:dyDescent="0.2">
      <c r="G549" s="12"/>
    </row>
    <row r="550" spans="7:7" x14ac:dyDescent="0.2">
      <c r="G550" s="12"/>
    </row>
    <row r="551" spans="7:7" x14ac:dyDescent="0.2">
      <c r="G551" s="12"/>
    </row>
    <row r="552" spans="7:7" x14ac:dyDescent="0.2">
      <c r="G552" s="12"/>
    </row>
    <row r="553" spans="7:7" x14ac:dyDescent="0.2">
      <c r="G553" s="12"/>
    </row>
    <row r="554" spans="7:7" x14ac:dyDescent="0.2">
      <c r="G554" s="12"/>
    </row>
    <row r="555" spans="7:7" x14ac:dyDescent="0.2">
      <c r="G555" s="12"/>
    </row>
    <row r="556" spans="7:7" x14ac:dyDescent="0.2">
      <c r="G556" s="12"/>
    </row>
    <row r="557" spans="7:7" x14ac:dyDescent="0.2">
      <c r="G557" s="12"/>
    </row>
    <row r="558" spans="7:7" x14ac:dyDescent="0.2">
      <c r="G558" s="12"/>
    </row>
    <row r="559" spans="7:7" x14ac:dyDescent="0.2">
      <c r="G559" s="12"/>
    </row>
    <row r="560" spans="7:7" x14ac:dyDescent="0.2">
      <c r="G560" s="12"/>
    </row>
    <row r="561" spans="7:7" x14ac:dyDescent="0.2">
      <c r="G561" s="12"/>
    </row>
    <row r="562" spans="7:7" x14ac:dyDescent="0.2">
      <c r="G562" s="12"/>
    </row>
    <row r="563" spans="7:7" x14ac:dyDescent="0.2">
      <c r="G563" s="12"/>
    </row>
    <row r="564" spans="7:7" x14ac:dyDescent="0.2">
      <c r="G564" s="12"/>
    </row>
    <row r="565" spans="7:7" x14ac:dyDescent="0.2">
      <c r="G565" s="12"/>
    </row>
    <row r="566" spans="7:7" x14ac:dyDescent="0.2">
      <c r="G566" s="12"/>
    </row>
    <row r="567" spans="7:7" x14ac:dyDescent="0.2">
      <c r="G567" s="12"/>
    </row>
    <row r="568" spans="7:7" x14ac:dyDescent="0.2">
      <c r="G568" s="12"/>
    </row>
    <row r="569" spans="7:7" x14ac:dyDescent="0.2">
      <c r="G569" s="12"/>
    </row>
    <row r="570" spans="7:7" x14ac:dyDescent="0.2">
      <c r="G570" s="12"/>
    </row>
    <row r="571" spans="7:7" x14ac:dyDescent="0.2">
      <c r="G571" s="12"/>
    </row>
    <row r="572" spans="7:7" x14ac:dyDescent="0.2">
      <c r="G572" s="12"/>
    </row>
    <row r="573" spans="7:7" x14ac:dyDescent="0.2">
      <c r="G573" s="12"/>
    </row>
    <row r="574" spans="7:7" x14ac:dyDescent="0.2">
      <c r="G574" s="12"/>
    </row>
    <row r="575" spans="7:7" x14ac:dyDescent="0.2">
      <c r="G575" s="12"/>
    </row>
    <row r="576" spans="7:7" x14ac:dyDescent="0.2">
      <c r="G576" s="12"/>
    </row>
    <row r="577" spans="7:7" x14ac:dyDescent="0.2">
      <c r="G577" s="12"/>
    </row>
    <row r="578" spans="7:7" x14ac:dyDescent="0.2">
      <c r="G578" s="12"/>
    </row>
    <row r="579" spans="7:7" x14ac:dyDescent="0.2">
      <c r="G579" s="12"/>
    </row>
    <row r="580" spans="7:7" x14ac:dyDescent="0.2">
      <c r="G580" s="12"/>
    </row>
    <row r="581" spans="7:7" x14ac:dyDescent="0.2">
      <c r="G581" s="12"/>
    </row>
    <row r="582" spans="7:7" x14ac:dyDescent="0.2">
      <c r="G582" s="12"/>
    </row>
    <row r="583" spans="7:7" x14ac:dyDescent="0.2">
      <c r="G583" s="12"/>
    </row>
    <row r="584" spans="7:7" x14ac:dyDescent="0.2">
      <c r="G584" s="12"/>
    </row>
    <row r="585" spans="7:7" x14ac:dyDescent="0.2">
      <c r="G585" s="12"/>
    </row>
    <row r="586" spans="7:7" x14ac:dyDescent="0.2">
      <c r="G586" s="12"/>
    </row>
    <row r="587" spans="7:7" x14ac:dyDescent="0.2">
      <c r="G587" s="12"/>
    </row>
    <row r="588" spans="7:7" x14ac:dyDescent="0.2">
      <c r="G588" s="12"/>
    </row>
    <row r="589" spans="7:7" x14ac:dyDescent="0.2">
      <c r="G589" s="12"/>
    </row>
    <row r="590" spans="7:7" x14ac:dyDescent="0.2">
      <c r="G590" s="12"/>
    </row>
    <row r="591" spans="7:7" x14ac:dyDescent="0.2">
      <c r="G591" s="12"/>
    </row>
    <row r="592" spans="7:7" x14ac:dyDescent="0.2">
      <c r="G592" s="12"/>
    </row>
    <row r="593" spans="7:7" x14ac:dyDescent="0.2">
      <c r="G593" s="12"/>
    </row>
    <row r="594" spans="7:7" x14ac:dyDescent="0.2">
      <c r="G594" s="12"/>
    </row>
    <row r="595" spans="7:7" x14ac:dyDescent="0.2">
      <c r="G595" s="12"/>
    </row>
    <row r="596" spans="7:7" x14ac:dyDescent="0.2">
      <c r="G596" s="12"/>
    </row>
    <row r="597" spans="7:7" x14ac:dyDescent="0.2">
      <c r="G597" s="12"/>
    </row>
    <row r="598" spans="7:7" x14ac:dyDescent="0.2">
      <c r="G598" s="12"/>
    </row>
    <row r="599" spans="7:7" x14ac:dyDescent="0.2">
      <c r="G599" s="12"/>
    </row>
    <row r="600" spans="7:7" x14ac:dyDescent="0.2">
      <c r="G600" s="12"/>
    </row>
    <row r="601" spans="7:7" x14ac:dyDescent="0.2">
      <c r="G601" s="12"/>
    </row>
    <row r="602" spans="7:7" x14ac:dyDescent="0.2">
      <c r="G602" s="12"/>
    </row>
    <row r="603" spans="7:7" x14ac:dyDescent="0.2">
      <c r="G603" s="12"/>
    </row>
    <row r="604" spans="7:7" x14ac:dyDescent="0.2">
      <c r="G604" s="12"/>
    </row>
    <row r="605" spans="7:7" x14ac:dyDescent="0.2">
      <c r="G605" s="12"/>
    </row>
    <row r="606" spans="7:7" x14ac:dyDescent="0.2">
      <c r="G606" s="12"/>
    </row>
    <row r="607" spans="7:7" x14ac:dyDescent="0.2">
      <c r="G607" s="12"/>
    </row>
    <row r="608" spans="7:7" x14ac:dyDescent="0.2">
      <c r="G608" s="12"/>
    </row>
    <row r="609" spans="7:7" x14ac:dyDescent="0.2">
      <c r="G609" s="12"/>
    </row>
    <row r="610" spans="7:7" x14ac:dyDescent="0.2">
      <c r="G610" s="12"/>
    </row>
    <row r="611" spans="7:7" x14ac:dyDescent="0.2">
      <c r="G611" s="12"/>
    </row>
    <row r="612" spans="7:7" x14ac:dyDescent="0.2">
      <c r="G612" s="12"/>
    </row>
    <row r="613" spans="7:7" x14ac:dyDescent="0.2">
      <c r="G613" s="12"/>
    </row>
    <row r="614" spans="7:7" x14ac:dyDescent="0.2">
      <c r="G614" s="12"/>
    </row>
    <row r="615" spans="7:7" x14ac:dyDescent="0.2">
      <c r="G615" s="12"/>
    </row>
    <row r="616" spans="7:7" x14ac:dyDescent="0.2">
      <c r="G616" s="12"/>
    </row>
    <row r="617" spans="7:7" x14ac:dyDescent="0.2">
      <c r="G617" s="12"/>
    </row>
    <row r="618" spans="7:7" x14ac:dyDescent="0.2">
      <c r="G618" s="12"/>
    </row>
    <row r="619" spans="7:7" x14ac:dyDescent="0.2">
      <c r="G619" s="12"/>
    </row>
    <row r="620" spans="7:7" x14ac:dyDescent="0.2">
      <c r="G620" s="12"/>
    </row>
    <row r="621" spans="7:7" x14ac:dyDescent="0.2">
      <c r="G621" s="12"/>
    </row>
    <row r="622" spans="7:7" x14ac:dyDescent="0.2">
      <c r="G622" s="12"/>
    </row>
    <row r="623" spans="7:7" x14ac:dyDescent="0.2">
      <c r="G623" s="12"/>
    </row>
    <row r="624" spans="7:7" x14ac:dyDescent="0.2">
      <c r="G624" s="12"/>
    </row>
    <row r="625" spans="7:7" x14ac:dyDescent="0.2">
      <c r="G625" s="12"/>
    </row>
    <row r="626" spans="7:7" x14ac:dyDescent="0.2">
      <c r="G626" s="12"/>
    </row>
    <row r="627" spans="7:7" x14ac:dyDescent="0.2">
      <c r="G627" s="12"/>
    </row>
    <row r="628" spans="7:7" x14ac:dyDescent="0.2">
      <c r="G628" s="12"/>
    </row>
    <row r="629" spans="7:7" x14ac:dyDescent="0.2">
      <c r="G629" s="12"/>
    </row>
    <row r="630" spans="7:7" x14ac:dyDescent="0.2">
      <c r="G630" s="12"/>
    </row>
    <row r="631" spans="7:7" x14ac:dyDescent="0.2">
      <c r="G631" s="12"/>
    </row>
    <row r="632" spans="7:7" x14ac:dyDescent="0.2">
      <c r="G632" s="12"/>
    </row>
    <row r="633" spans="7:7" x14ac:dyDescent="0.2">
      <c r="G633" s="12"/>
    </row>
    <row r="634" spans="7:7" x14ac:dyDescent="0.2">
      <c r="G634" s="12"/>
    </row>
    <row r="635" spans="7:7" x14ac:dyDescent="0.2">
      <c r="G635" s="12"/>
    </row>
    <row r="636" spans="7:7" x14ac:dyDescent="0.2">
      <c r="G636" s="12"/>
    </row>
    <row r="637" spans="7:7" x14ac:dyDescent="0.2">
      <c r="G637" s="12"/>
    </row>
    <row r="638" spans="7:7" x14ac:dyDescent="0.2">
      <c r="G638" s="12"/>
    </row>
    <row r="639" spans="7:7" x14ac:dyDescent="0.2">
      <c r="G639" s="12"/>
    </row>
    <row r="640" spans="7:7" x14ac:dyDescent="0.2">
      <c r="G640" s="12"/>
    </row>
    <row r="641" spans="7:7" x14ac:dyDescent="0.2">
      <c r="G641" s="12"/>
    </row>
    <row r="642" spans="7:7" x14ac:dyDescent="0.2">
      <c r="G642" s="12"/>
    </row>
    <row r="643" spans="7:7" x14ac:dyDescent="0.2">
      <c r="G643" s="12"/>
    </row>
    <row r="644" spans="7:7" x14ac:dyDescent="0.2">
      <c r="G644" s="12"/>
    </row>
    <row r="645" spans="7:7" x14ac:dyDescent="0.2">
      <c r="G645" s="12"/>
    </row>
    <row r="646" spans="7:7" x14ac:dyDescent="0.2">
      <c r="G646" s="12"/>
    </row>
    <row r="647" spans="7:7" x14ac:dyDescent="0.2">
      <c r="G647" s="12"/>
    </row>
    <row r="648" spans="7:7" x14ac:dyDescent="0.2">
      <c r="G648" s="12"/>
    </row>
    <row r="649" spans="7:7" x14ac:dyDescent="0.2">
      <c r="G649" s="12"/>
    </row>
    <row r="650" spans="7:7" x14ac:dyDescent="0.2">
      <c r="G650" s="12"/>
    </row>
    <row r="651" spans="7:7" x14ac:dyDescent="0.2">
      <c r="G651" s="12"/>
    </row>
    <row r="652" spans="7:7" x14ac:dyDescent="0.2">
      <c r="G652" s="12"/>
    </row>
    <row r="653" spans="7:7" x14ac:dyDescent="0.2">
      <c r="G653" s="12"/>
    </row>
    <row r="654" spans="7:7" x14ac:dyDescent="0.2">
      <c r="G654" s="12"/>
    </row>
    <row r="655" spans="7:7" x14ac:dyDescent="0.2">
      <c r="G655" s="12"/>
    </row>
    <row r="656" spans="7:7" x14ac:dyDescent="0.2">
      <c r="G656" s="12"/>
    </row>
    <row r="657" spans="7:7" x14ac:dyDescent="0.2">
      <c r="G657" s="12"/>
    </row>
    <row r="658" spans="7:7" x14ac:dyDescent="0.2">
      <c r="G658" s="12"/>
    </row>
    <row r="659" spans="7:7" x14ac:dyDescent="0.2">
      <c r="G659" s="12"/>
    </row>
    <row r="660" spans="7:7" x14ac:dyDescent="0.2">
      <c r="G660" s="12"/>
    </row>
    <row r="661" spans="7:7" x14ac:dyDescent="0.2">
      <c r="G661" s="12"/>
    </row>
    <row r="662" spans="7:7" x14ac:dyDescent="0.2">
      <c r="G662" s="12"/>
    </row>
    <row r="663" spans="7:7" x14ac:dyDescent="0.2">
      <c r="G663" s="12"/>
    </row>
    <row r="664" spans="7:7" x14ac:dyDescent="0.2">
      <c r="G664" s="12"/>
    </row>
    <row r="665" spans="7:7" x14ac:dyDescent="0.2">
      <c r="G665" s="12"/>
    </row>
    <row r="666" spans="7:7" x14ac:dyDescent="0.2">
      <c r="G666" s="12"/>
    </row>
    <row r="667" spans="7:7" x14ac:dyDescent="0.2">
      <c r="G667" s="12"/>
    </row>
    <row r="668" spans="7:7" x14ac:dyDescent="0.2">
      <c r="G668" s="12"/>
    </row>
    <row r="669" spans="7:7" x14ac:dyDescent="0.2">
      <c r="G669" s="12"/>
    </row>
    <row r="670" spans="7:7" x14ac:dyDescent="0.2">
      <c r="G670" s="12"/>
    </row>
    <row r="671" spans="7:7" x14ac:dyDescent="0.2">
      <c r="G671" s="12"/>
    </row>
    <row r="672" spans="7:7" x14ac:dyDescent="0.2">
      <c r="G672" s="12"/>
    </row>
    <row r="673" spans="7:7" x14ac:dyDescent="0.2">
      <c r="G673" s="12"/>
    </row>
    <row r="674" spans="7:7" x14ac:dyDescent="0.2">
      <c r="G674" s="12"/>
    </row>
    <row r="675" spans="7:7" x14ac:dyDescent="0.2">
      <c r="G675" s="12"/>
    </row>
    <row r="676" spans="7:7" x14ac:dyDescent="0.2">
      <c r="G676" s="12"/>
    </row>
    <row r="677" spans="7:7" x14ac:dyDescent="0.2">
      <c r="G677" s="12"/>
    </row>
    <row r="678" spans="7:7" x14ac:dyDescent="0.2">
      <c r="G678" s="12"/>
    </row>
    <row r="679" spans="7:7" x14ac:dyDescent="0.2">
      <c r="G679" s="12"/>
    </row>
    <row r="680" spans="7:7" x14ac:dyDescent="0.2">
      <c r="G680" s="12"/>
    </row>
    <row r="681" spans="7:7" x14ac:dyDescent="0.2">
      <c r="G681" s="12"/>
    </row>
    <row r="682" spans="7:7" x14ac:dyDescent="0.2">
      <c r="G682" s="12"/>
    </row>
    <row r="683" spans="7:7" x14ac:dyDescent="0.2">
      <c r="G683" s="12"/>
    </row>
    <row r="684" spans="7:7" x14ac:dyDescent="0.2">
      <c r="G684" s="12"/>
    </row>
    <row r="685" spans="7:7" x14ac:dyDescent="0.2">
      <c r="G685" s="12"/>
    </row>
    <row r="686" spans="7:7" x14ac:dyDescent="0.2">
      <c r="G686" s="12"/>
    </row>
    <row r="687" spans="7:7" x14ac:dyDescent="0.2">
      <c r="G687" s="12"/>
    </row>
    <row r="688" spans="7:7" x14ac:dyDescent="0.2">
      <c r="G688" s="12"/>
    </row>
    <row r="689" spans="7:7" x14ac:dyDescent="0.2">
      <c r="G689" s="12"/>
    </row>
    <row r="690" spans="7:7" x14ac:dyDescent="0.2">
      <c r="G690" s="12"/>
    </row>
    <row r="691" spans="7:7" x14ac:dyDescent="0.2">
      <c r="G691" s="12"/>
    </row>
    <row r="692" spans="7:7" x14ac:dyDescent="0.2">
      <c r="G692" s="12"/>
    </row>
    <row r="693" spans="7:7" x14ac:dyDescent="0.2">
      <c r="G693" s="12"/>
    </row>
    <row r="694" spans="7:7" x14ac:dyDescent="0.2">
      <c r="G694" s="12"/>
    </row>
    <row r="695" spans="7:7" x14ac:dyDescent="0.2">
      <c r="G695" s="12"/>
    </row>
    <row r="696" spans="7:7" x14ac:dyDescent="0.2">
      <c r="G696" s="12"/>
    </row>
    <row r="697" spans="7:7" x14ac:dyDescent="0.2">
      <c r="G697" s="12"/>
    </row>
    <row r="698" spans="7:7" x14ac:dyDescent="0.2">
      <c r="G698" s="12"/>
    </row>
    <row r="699" spans="7:7" x14ac:dyDescent="0.2">
      <c r="G699" s="12"/>
    </row>
    <row r="700" spans="7:7" x14ac:dyDescent="0.2">
      <c r="G700" s="12"/>
    </row>
    <row r="701" spans="7:7" x14ac:dyDescent="0.2">
      <c r="G701" s="12"/>
    </row>
    <row r="702" spans="7:7" x14ac:dyDescent="0.2">
      <c r="G702" s="12"/>
    </row>
    <row r="703" spans="7:7" x14ac:dyDescent="0.2">
      <c r="G703" s="12"/>
    </row>
    <row r="704" spans="7:7" x14ac:dyDescent="0.2">
      <c r="G704" s="12"/>
    </row>
    <row r="705" spans="7:7" x14ac:dyDescent="0.2">
      <c r="G705" s="12"/>
    </row>
    <row r="706" spans="7:7" x14ac:dyDescent="0.2">
      <c r="G706" s="12"/>
    </row>
    <row r="707" spans="7:7" x14ac:dyDescent="0.2">
      <c r="G707" s="12"/>
    </row>
    <row r="708" spans="7:7" x14ac:dyDescent="0.2">
      <c r="G708" s="12"/>
    </row>
    <row r="709" spans="7:7" x14ac:dyDescent="0.2">
      <c r="G709" s="12"/>
    </row>
    <row r="710" spans="7:7" x14ac:dyDescent="0.2">
      <c r="G710" s="12"/>
    </row>
    <row r="711" spans="7:7" x14ac:dyDescent="0.2">
      <c r="G711" s="12"/>
    </row>
    <row r="712" spans="7:7" x14ac:dyDescent="0.2">
      <c r="G712" s="12"/>
    </row>
    <row r="713" spans="7:7" x14ac:dyDescent="0.2">
      <c r="G713" s="12"/>
    </row>
    <row r="714" spans="7:7" x14ac:dyDescent="0.2">
      <c r="G714" s="12"/>
    </row>
    <row r="715" spans="7:7" x14ac:dyDescent="0.2">
      <c r="G715" s="12"/>
    </row>
    <row r="716" spans="7:7" x14ac:dyDescent="0.2">
      <c r="G716" s="12"/>
    </row>
    <row r="717" spans="7:7" x14ac:dyDescent="0.2">
      <c r="G717" s="12"/>
    </row>
    <row r="718" spans="7:7" x14ac:dyDescent="0.2">
      <c r="G718" s="12"/>
    </row>
    <row r="719" spans="7:7" x14ac:dyDescent="0.2">
      <c r="G719" s="12"/>
    </row>
    <row r="720" spans="7:7" x14ac:dyDescent="0.2">
      <c r="G720" s="12"/>
    </row>
    <row r="721" spans="7:7" x14ac:dyDescent="0.2">
      <c r="G721" s="12"/>
    </row>
    <row r="722" spans="7:7" x14ac:dyDescent="0.2">
      <c r="G722" s="12"/>
    </row>
    <row r="723" spans="7:7" x14ac:dyDescent="0.2">
      <c r="G723" s="12"/>
    </row>
    <row r="724" spans="7:7" x14ac:dyDescent="0.2">
      <c r="G724" s="12"/>
    </row>
    <row r="725" spans="7:7" x14ac:dyDescent="0.2">
      <c r="G725" s="12"/>
    </row>
    <row r="726" spans="7:7" x14ac:dyDescent="0.2">
      <c r="G726" s="12"/>
    </row>
    <row r="727" spans="7:7" x14ac:dyDescent="0.2">
      <c r="G727" s="12"/>
    </row>
    <row r="728" spans="7:7" x14ac:dyDescent="0.2">
      <c r="G728" s="12"/>
    </row>
    <row r="729" spans="7:7" x14ac:dyDescent="0.2">
      <c r="G729" s="12"/>
    </row>
    <row r="730" spans="7:7" x14ac:dyDescent="0.2">
      <c r="G730" s="12"/>
    </row>
    <row r="731" spans="7:7" x14ac:dyDescent="0.2">
      <c r="G731" s="12"/>
    </row>
    <row r="732" spans="7:7" x14ac:dyDescent="0.2">
      <c r="G732" s="12"/>
    </row>
    <row r="733" spans="7:7" x14ac:dyDescent="0.2">
      <c r="G733" s="12"/>
    </row>
    <row r="734" spans="7:7" x14ac:dyDescent="0.2">
      <c r="G734" s="12"/>
    </row>
    <row r="735" spans="7:7" x14ac:dyDescent="0.2">
      <c r="G735" s="12"/>
    </row>
    <row r="736" spans="7:7" x14ac:dyDescent="0.2">
      <c r="G736" s="12"/>
    </row>
    <row r="737" spans="7:7" x14ac:dyDescent="0.2">
      <c r="G737" s="12"/>
    </row>
    <row r="738" spans="7:7" x14ac:dyDescent="0.2">
      <c r="G738" s="12"/>
    </row>
    <row r="739" spans="7:7" x14ac:dyDescent="0.2">
      <c r="G739" s="12"/>
    </row>
    <row r="740" spans="7:7" x14ac:dyDescent="0.2">
      <c r="G740" s="12"/>
    </row>
    <row r="741" spans="7:7" x14ac:dyDescent="0.2">
      <c r="G741" s="12"/>
    </row>
    <row r="742" spans="7:7" x14ac:dyDescent="0.2">
      <c r="G742" s="12"/>
    </row>
    <row r="743" spans="7:7" x14ac:dyDescent="0.2">
      <c r="G743" s="12"/>
    </row>
    <row r="744" spans="7:7" x14ac:dyDescent="0.2">
      <c r="G744" s="12"/>
    </row>
    <row r="745" spans="7:7" x14ac:dyDescent="0.2">
      <c r="G745" s="12"/>
    </row>
    <row r="746" spans="7:7" x14ac:dyDescent="0.2">
      <c r="G746" s="12"/>
    </row>
    <row r="747" spans="7:7" x14ac:dyDescent="0.2">
      <c r="G747" s="12"/>
    </row>
    <row r="748" spans="7:7" x14ac:dyDescent="0.2">
      <c r="G748" s="12"/>
    </row>
    <row r="749" spans="7:7" x14ac:dyDescent="0.2">
      <c r="G749" s="12"/>
    </row>
    <row r="750" spans="7:7" x14ac:dyDescent="0.2">
      <c r="G750" s="12"/>
    </row>
    <row r="751" spans="7:7" x14ac:dyDescent="0.2">
      <c r="G751" s="12"/>
    </row>
    <row r="752" spans="7:7" x14ac:dyDescent="0.2">
      <c r="G752" s="12"/>
    </row>
    <row r="753" spans="7:7" x14ac:dyDescent="0.2">
      <c r="G753" s="12"/>
    </row>
    <row r="754" spans="7:7" x14ac:dyDescent="0.2">
      <c r="G754" s="12"/>
    </row>
    <row r="755" spans="7:7" x14ac:dyDescent="0.2">
      <c r="G755" s="12"/>
    </row>
    <row r="756" spans="7:7" x14ac:dyDescent="0.2">
      <c r="G756" s="12"/>
    </row>
    <row r="757" spans="7:7" x14ac:dyDescent="0.2">
      <c r="G757" s="12"/>
    </row>
    <row r="758" spans="7:7" x14ac:dyDescent="0.2">
      <c r="G758" s="12"/>
    </row>
    <row r="759" spans="7:7" x14ac:dyDescent="0.2">
      <c r="G759" s="12"/>
    </row>
    <row r="760" spans="7:7" x14ac:dyDescent="0.2">
      <c r="G760" s="12"/>
    </row>
    <row r="761" spans="7:7" x14ac:dyDescent="0.2">
      <c r="G761" s="12"/>
    </row>
    <row r="762" spans="7:7" x14ac:dyDescent="0.2">
      <c r="G762" s="12"/>
    </row>
    <row r="763" spans="7:7" x14ac:dyDescent="0.2">
      <c r="G763" s="12"/>
    </row>
    <row r="764" spans="7:7" x14ac:dyDescent="0.2">
      <c r="G764" s="12"/>
    </row>
    <row r="765" spans="7:7" x14ac:dyDescent="0.2">
      <c r="G765" s="12"/>
    </row>
    <row r="766" spans="7:7" x14ac:dyDescent="0.2">
      <c r="G766" s="12"/>
    </row>
    <row r="767" spans="7:7" x14ac:dyDescent="0.2">
      <c r="G767" s="12"/>
    </row>
    <row r="768" spans="7:7" x14ac:dyDescent="0.2">
      <c r="G768" s="12"/>
    </row>
    <row r="769" spans="7:7" x14ac:dyDescent="0.2">
      <c r="G769" s="12"/>
    </row>
    <row r="770" spans="7:7" x14ac:dyDescent="0.2">
      <c r="G770" s="12"/>
    </row>
    <row r="771" spans="7:7" x14ac:dyDescent="0.2">
      <c r="G771" s="12"/>
    </row>
    <row r="772" spans="7:7" x14ac:dyDescent="0.2">
      <c r="G772" s="12"/>
    </row>
    <row r="773" spans="7:7" x14ac:dyDescent="0.2">
      <c r="G773" s="12"/>
    </row>
    <row r="774" spans="7:7" x14ac:dyDescent="0.2">
      <c r="G774" s="12"/>
    </row>
    <row r="775" spans="7:7" x14ac:dyDescent="0.2">
      <c r="G775" s="12"/>
    </row>
    <row r="776" spans="7:7" x14ac:dyDescent="0.2">
      <c r="G776" s="12"/>
    </row>
    <row r="777" spans="7:7" x14ac:dyDescent="0.2">
      <c r="G777" s="12"/>
    </row>
    <row r="778" spans="7:7" x14ac:dyDescent="0.2">
      <c r="G778" s="12"/>
    </row>
    <row r="779" spans="7:7" x14ac:dyDescent="0.2">
      <c r="G779" s="12"/>
    </row>
    <row r="780" spans="7:7" x14ac:dyDescent="0.2">
      <c r="G780" s="12"/>
    </row>
    <row r="781" spans="7:7" x14ac:dyDescent="0.2">
      <c r="G781" s="12"/>
    </row>
    <row r="782" spans="7:7" x14ac:dyDescent="0.2">
      <c r="G782" s="12"/>
    </row>
    <row r="783" spans="7:7" x14ac:dyDescent="0.2">
      <c r="G783" s="12"/>
    </row>
    <row r="784" spans="7:7" x14ac:dyDescent="0.2">
      <c r="G784" s="12"/>
    </row>
    <row r="785" spans="7:7" x14ac:dyDescent="0.2">
      <c r="G785" s="12"/>
    </row>
    <row r="786" spans="7:7" x14ac:dyDescent="0.2">
      <c r="G786" s="12"/>
    </row>
    <row r="787" spans="7:7" x14ac:dyDescent="0.2">
      <c r="G787" s="12"/>
    </row>
    <row r="788" spans="7:7" x14ac:dyDescent="0.2">
      <c r="G788" s="12"/>
    </row>
    <row r="789" spans="7:7" x14ac:dyDescent="0.2">
      <c r="G789" s="12"/>
    </row>
    <row r="790" spans="7:7" x14ac:dyDescent="0.2">
      <c r="G790" s="12"/>
    </row>
    <row r="791" spans="7:7" x14ac:dyDescent="0.2">
      <c r="G791" s="12"/>
    </row>
    <row r="792" spans="7:7" x14ac:dyDescent="0.2">
      <c r="G792" s="12"/>
    </row>
    <row r="793" spans="7:7" x14ac:dyDescent="0.2">
      <c r="G793" s="12"/>
    </row>
    <row r="794" spans="7:7" x14ac:dyDescent="0.2">
      <c r="G794" s="12"/>
    </row>
    <row r="795" spans="7:7" x14ac:dyDescent="0.2">
      <c r="G795" s="12"/>
    </row>
    <row r="796" spans="7:7" x14ac:dyDescent="0.2">
      <c r="G796" s="12"/>
    </row>
    <row r="797" spans="7:7" x14ac:dyDescent="0.2">
      <c r="G797" s="12"/>
    </row>
    <row r="798" spans="7:7" x14ac:dyDescent="0.2">
      <c r="G798" s="12"/>
    </row>
    <row r="799" spans="7:7" x14ac:dyDescent="0.2">
      <c r="G799" s="12"/>
    </row>
    <row r="800" spans="7:7" x14ac:dyDescent="0.2">
      <c r="G800" s="12"/>
    </row>
    <row r="801" spans="7:7" x14ac:dyDescent="0.2">
      <c r="G801" s="12"/>
    </row>
    <row r="802" spans="7:7" x14ac:dyDescent="0.2">
      <c r="G802" s="12"/>
    </row>
    <row r="803" spans="7:7" x14ac:dyDescent="0.2">
      <c r="G803" s="12"/>
    </row>
    <row r="804" spans="7:7" x14ac:dyDescent="0.2">
      <c r="G804" s="12"/>
    </row>
    <row r="805" spans="7:7" x14ac:dyDescent="0.2">
      <c r="G805" s="12"/>
    </row>
    <row r="806" spans="7:7" x14ac:dyDescent="0.2">
      <c r="G806" s="12"/>
    </row>
    <row r="807" spans="7:7" x14ac:dyDescent="0.2">
      <c r="G807" s="12"/>
    </row>
    <row r="808" spans="7:7" x14ac:dyDescent="0.2">
      <c r="G808" s="12"/>
    </row>
    <row r="809" spans="7:7" x14ac:dyDescent="0.2">
      <c r="G809" s="12"/>
    </row>
    <row r="810" spans="7:7" x14ac:dyDescent="0.2">
      <c r="G810" s="12"/>
    </row>
    <row r="811" spans="7:7" x14ac:dyDescent="0.2">
      <c r="G811" s="12"/>
    </row>
    <row r="812" spans="7:7" x14ac:dyDescent="0.2">
      <c r="G812" s="12"/>
    </row>
    <row r="813" spans="7:7" x14ac:dyDescent="0.2">
      <c r="G813" s="12"/>
    </row>
    <row r="814" spans="7:7" x14ac:dyDescent="0.2">
      <c r="G814" s="12"/>
    </row>
    <row r="815" spans="7:7" x14ac:dyDescent="0.2">
      <c r="G815" s="12"/>
    </row>
    <row r="816" spans="7:7" x14ac:dyDescent="0.2">
      <c r="G816" s="12"/>
    </row>
    <row r="817" spans="7:7" x14ac:dyDescent="0.2">
      <c r="G817" s="12"/>
    </row>
    <row r="818" spans="7:7" x14ac:dyDescent="0.2">
      <c r="G818" s="12"/>
    </row>
    <row r="819" spans="7:7" x14ac:dyDescent="0.2">
      <c r="G819" s="12"/>
    </row>
    <row r="820" spans="7:7" x14ac:dyDescent="0.2">
      <c r="G820" s="12"/>
    </row>
    <row r="821" spans="7:7" x14ac:dyDescent="0.2">
      <c r="G821" s="12"/>
    </row>
    <row r="822" spans="7:7" x14ac:dyDescent="0.2">
      <c r="G822" s="12"/>
    </row>
    <row r="823" spans="7:7" x14ac:dyDescent="0.2">
      <c r="G823" s="12"/>
    </row>
    <row r="824" spans="7:7" x14ac:dyDescent="0.2">
      <c r="G824" s="12"/>
    </row>
    <row r="825" spans="7:7" x14ac:dyDescent="0.2">
      <c r="G825" s="12"/>
    </row>
    <row r="826" spans="7:7" x14ac:dyDescent="0.2">
      <c r="G826" s="12"/>
    </row>
    <row r="827" spans="7:7" x14ac:dyDescent="0.2">
      <c r="G827" s="12"/>
    </row>
    <row r="828" spans="7:7" x14ac:dyDescent="0.2">
      <c r="G828" s="12"/>
    </row>
    <row r="829" spans="7:7" x14ac:dyDescent="0.2">
      <c r="G829" s="12"/>
    </row>
    <row r="830" spans="7:7" x14ac:dyDescent="0.2">
      <c r="G830" s="12"/>
    </row>
    <row r="831" spans="7:7" x14ac:dyDescent="0.2">
      <c r="G831" s="12"/>
    </row>
    <row r="832" spans="7:7" x14ac:dyDescent="0.2">
      <c r="G832" s="12"/>
    </row>
    <row r="833" spans="7:7" x14ac:dyDescent="0.2">
      <c r="G833" s="12"/>
    </row>
    <row r="834" spans="7:7" x14ac:dyDescent="0.2">
      <c r="G834" s="12"/>
    </row>
    <row r="835" spans="7:7" x14ac:dyDescent="0.2">
      <c r="G835" s="12"/>
    </row>
    <row r="836" spans="7:7" x14ac:dyDescent="0.2">
      <c r="G836" s="12"/>
    </row>
    <row r="837" spans="7:7" x14ac:dyDescent="0.2">
      <c r="G837" s="12"/>
    </row>
    <row r="838" spans="7:7" x14ac:dyDescent="0.2">
      <c r="G838" s="12"/>
    </row>
    <row r="839" spans="7:7" x14ac:dyDescent="0.2">
      <c r="G839" s="12"/>
    </row>
    <row r="840" spans="7:7" x14ac:dyDescent="0.2">
      <c r="G840" s="12"/>
    </row>
    <row r="841" spans="7:7" x14ac:dyDescent="0.2">
      <c r="G841" s="12"/>
    </row>
    <row r="842" spans="7:7" x14ac:dyDescent="0.2">
      <c r="G842" s="12"/>
    </row>
    <row r="843" spans="7:7" x14ac:dyDescent="0.2">
      <c r="G843" s="12"/>
    </row>
    <row r="844" spans="7:7" x14ac:dyDescent="0.2">
      <c r="G844" s="12"/>
    </row>
    <row r="845" spans="7:7" x14ac:dyDescent="0.2">
      <c r="G845" s="12"/>
    </row>
    <row r="846" spans="7:7" x14ac:dyDescent="0.2">
      <c r="G846" s="12"/>
    </row>
    <row r="847" spans="7:7" x14ac:dyDescent="0.2">
      <c r="G847" s="12"/>
    </row>
    <row r="848" spans="7:7" x14ac:dyDescent="0.2">
      <c r="G848" s="12"/>
    </row>
    <row r="849" spans="7:7" x14ac:dyDescent="0.2">
      <c r="G849" s="12"/>
    </row>
    <row r="850" spans="7:7" x14ac:dyDescent="0.2">
      <c r="G850" s="12"/>
    </row>
    <row r="851" spans="7:7" x14ac:dyDescent="0.2">
      <c r="G851" s="12"/>
    </row>
    <row r="852" spans="7:7" x14ac:dyDescent="0.2">
      <c r="G852" s="12"/>
    </row>
    <row r="853" spans="7:7" x14ac:dyDescent="0.2">
      <c r="G853" s="12"/>
    </row>
    <row r="854" spans="7:7" x14ac:dyDescent="0.2">
      <c r="G854" s="12"/>
    </row>
    <row r="855" spans="7:7" x14ac:dyDescent="0.2">
      <c r="G855" s="12"/>
    </row>
    <row r="856" spans="7:7" x14ac:dyDescent="0.2">
      <c r="G856" s="12"/>
    </row>
    <row r="857" spans="7:7" x14ac:dyDescent="0.2">
      <c r="G857" s="12"/>
    </row>
    <row r="858" spans="7:7" x14ac:dyDescent="0.2">
      <c r="G858" s="12"/>
    </row>
    <row r="859" spans="7:7" x14ac:dyDescent="0.2">
      <c r="G859" s="12"/>
    </row>
    <row r="860" spans="7:7" x14ac:dyDescent="0.2">
      <c r="G860" s="12"/>
    </row>
    <row r="861" spans="7:7" x14ac:dyDescent="0.2">
      <c r="G861" s="12"/>
    </row>
    <row r="862" spans="7:7" x14ac:dyDescent="0.2">
      <c r="G862" s="12"/>
    </row>
    <row r="863" spans="7:7" x14ac:dyDescent="0.2">
      <c r="G863" s="12"/>
    </row>
    <row r="864" spans="7:7" x14ac:dyDescent="0.2">
      <c r="G864" s="12"/>
    </row>
    <row r="865" spans="7:7" x14ac:dyDescent="0.2">
      <c r="G865" s="12"/>
    </row>
    <row r="866" spans="7:7" x14ac:dyDescent="0.2">
      <c r="G866" s="12"/>
    </row>
    <row r="867" spans="7:7" x14ac:dyDescent="0.2">
      <c r="G867" s="12"/>
    </row>
    <row r="868" spans="7:7" x14ac:dyDescent="0.2">
      <c r="G868" s="12"/>
    </row>
    <row r="869" spans="7:7" x14ac:dyDescent="0.2">
      <c r="G869" s="12"/>
    </row>
    <row r="870" spans="7:7" x14ac:dyDescent="0.2">
      <c r="G870" s="12"/>
    </row>
    <row r="871" spans="7:7" x14ac:dyDescent="0.2">
      <c r="G871" s="12"/>
    </row>
    <row r="872" spans="7:7" x14ac:dyDescent="0.2">
      <c r="G872" s="12"/>
    </row>
    <row r="873" spans="7:7" x14ac:dyDescent="0.2">
      <c r="G873" s="12"/>
    </row>
    <row r="874" spans="7:7" x14ac:dyDescent="0.2">
      <c r="G874" s="12"/>
    </row>
    <row r="875" spans="7:7" x14ac:dyDescent="0.2">
      <c r="G875" s="12"/>
    </row>
    <row r="876" spans="7:7" x14ac:dyDescent="0.2">
      <c r="G876" s="12"/>
    </row>
    <row r="877" spans="7:7" x14ac:dyDescent="0.2">
      <c r="G877" s="12"/>
    </row>
    <row r="878" spans="7:7" x14ac:dyDescent="0.2">
      <c r="G878" s="12"/>
    </row>
    <row r="879" spans="7:7" x14ac:dyDescent="0.2">
      <c r="G879" s="12"/>
    </row>
    <row r="880" spans="7:7" x14ac:dyDescent="0.2">
      <c r="G880" s="12"/>
    </row>
    <row r="881" spans="7:7" x14ac:dyDescent="0.2">
      <c r="G881" s="12"/>
    </row>
    <row r="882" spans="7:7" x14ac:dyDescent="0.2">
      <c r="G882" s="12"/>
    </row>
    <row r="883" spans="7:7" x14ac:dyDescent="0.2">
      <c r="G883" s="12"/>
    </row>
    <row r="884" spans="7:7" x14ac:dyDescent="0.2">
      <c r="G884" s="12"/>
    </row>
    <row r="885" spans="7:7" x14ac:dyDescent="0.2">
      <c r="G885" s="12"/>
    </row>
    <row r="886" spans="7:7" x14ac:dyDescent="0.2">
      <c r="G886" s="12"/>
    </row>
    <row r="887" spans="7:7" x14ac:dyDescent="0.2">
      <c r="G887" s="12"/>
    </row>
    <row r="888" spans="7:7" x14ac:dyDescent="0.2">
      <c r="G888" s="12"/>
    </row>
    <row r="889" spans="7:7" x14ac:dyDescent="0.2">
      <c r="G889" s="12"/>
    </row>
    <row r="890" spans="7:7" x14ac:dyDescent="0.2">
      <c r="G890" s="12"/>
    </row>
    <row r="891" spans="7:7" x14ac:dyDescent="0.2">
      <c r="G891" s="12"/>
    </row>
    <row r="892" spans="7:7" x14ac:dyDescent="0.2">
      <c r="G892" s="12"/>
    </row>
    <row r="893" spans="7:7" x14ac:dyDescent="0.2">
      <c r="G893" s="12"/>
    </row>
    <row r="894" spans="7:7" x14ac:dyDescent="0.2">
      <c r="G894" s="12"/>
    </row>
    <row r="895" spans="7:7" x14ac:dyDescent="0.2">
      <c r="G895" s="12"/>
    </row>
    <row r="896" spans="7:7" x14ac:dyDescent="0.2">
      <c r="G896" s="12"/>
    </row>
    <row r="897" spans="7:7" x14ac:dyDescent="0.2">
      <c r="G897" s="12"/>
    </row>
    <row r="898" spans="7:7" x14ac:dyDescent="0.2">
      <c r="G898" s="12"/>
    </row>
    <row r="899" spans="7:7" x14ac:dyDescent="0.2">
      <c r="G899" s="12"/>
    </row>
    <row r="900" spans="7:7" x14ac:dyDescent="0.2">
      <c r="G900" s="12"/>
    </row>
    <row r="901" spans="7:7" x14ac:dyDescent="0.2">
      <c r="G901" s="12"/>
    </row>
    <row r="902" spans="7:7" x14ac:dyDescent="0.2">
      <c r="G902" s="12"/>
    </row>
    <row r="903" spans="7:7" x14ac:dyDescent="0.2">
      <c r="G903" s="12"/>
    </row>
    <row r="904" spans="7:7" x14ac:dyDescent="0.2">
      <c r="G904" s="12"/>
    </row>
    <row r="905" spans="7:7" x14ac:dyDescent="0.2">
      <c r="G905" s="12"/>
    </row>
    <row r="906" spans="7:7" x14ac:dyDescent="0.2">
      <c r="G906" s="12"/>
    </row>
    <row r="907" spans="7:7" x14ac:dyDescent="0.2">
      <c r="G907" s="12"/>
    </row>
    <row r="908" spans="7:7" x14ac:dyDescent="0.2">
      <c r="G908" s="12"/>
    </row>
    <row r="909" spans="7:7" x14ac:dyDescent="0.2">
      <c r="G909" s="12"/>
    </row>
    <row r="910" spans="7:7" x14ac:dyDescent="0.2">
      <c r="G910" s="12"/>
    </row>
    <row r="911" spans="7:7" x14ac:dyDescent="0.2">
      <c r="G911" s="12"/>
    </row>
    <row r="912" spans="7:7" x14ac:dyDescent="0.2">
      <c r="G912" s="12"/>
    </row>
    <row r="913" spans="7:7" x14ac:dyDescent="0.2">
      <c r="G913" s="12"/>
    </row>
    <row r="914" spans="7:7" x14ac:dyDescent="0.2">
      <c r="G914" s="12"/>
    </row>
    <row r="915" spans="7:7" x14ac:dyDescent="0.2">
      <c r="G915" s="12"/>
    </row>
    <row r="916" spans="7:7" x14ac:dyDescent="0.2">
      <c r="G916" s="12"/>
    </row>
    <row r="917" spans="7:7" x14ac:dyDescent="0.2">
      <c r="G917" s="12"/>
    </row>
    <row r="918" spans="7:7" x14ac:dyDescent="0.2">
      <c r="G918" s="12"/>
    </row>
    <row r="919" spans="7:7" x14ac:dyDescent="0.2">
      <c r="G919" s="12"/>
    </row>
    <row r="920" spans="7:7" x14ac:dyDescent="0.2">
      <c r="G920" s="12"/>
    </row>
    <row r="921" spans="7:7" x14ac:dyDescent="0.2">
      <c r="G921" s="12"/>
    </row>
    <row r="922" spans="7:7" x14ac:dyDescent="0.2">
      <c r="G922" s="12"/>
    </row>
    <row r="923" spans="7:7" x14ac:dyDescent="0.2">
      <c r="G923" s="12"/>
    </row>
    <row r="924" spans="7:7" x14ac:dyDescent="0.2">
      <c r="G924" s="12"/>
    </row>
    <row r="925" spans="7:7" x14ac:dyDescent="0.2">
      <c r="G925" s="12"/>
    </row>
    <row r="926" spans="7:7" x14ac:dyDescent="0.2">
      <c r="G926" s="12"/>
    </row>
    <row r="927" spans="7:7" x14ac:dyDescent="0.2">
      <c r="G927" s="12"/>
    </row>
    <row r="928" spans="7:7" x14ac:dyDescent="0.2">
      <c r="G928" s="12"/>
    </row>
    <row r="929" spans="7:7" x14ac:dyDescent="0.2">
      <c r="G929" s="12"/>
    </row>
    <row r="930" spans="7:7" x14ac:dyDescent="0.2">
      <c r="G930" s="12"/>
    </row>
    <row r="931" spans="7:7" x14ac:dyDescent="0.2">
      <c r="G931" s="12"/>
    </row>
    <row r="932" spans="7:7" x14ac:dyDescent="0.2">
      <c r="G932" s="12"/>
    </row>
    <row r="933" spans="7:7" x14ac:dyDescent="0.2">
      <c r="G933" s="12"/>
    </row>
    <row r="934" spans="7:7" x14ac:dyDescent="0.2">
      <c r="G934" s="12"/>
    </row>
    <row r="935" spans="7:7" x14ac:dyDescent="0.2">
      <c r="G935" s="12"/>
    </row>
    <row r="936" spans="7:7" x14ac:dyDescent="0.2">
      <c r="G936" s="12"/>
    </row>
    <row r="937" spans="7:7" x14ac:dyDescent="0.2">
      <c r="G937" s="12"/>
    </row>
    <row r="938" spans="7:7" x14ac:dyDescent="0.2">
      <c r="G938" s="12"/>
    </row>
    <row r="939" spans="7:7" x14ac:dyDescent="0.2">
      <c r="G939" s="12"/>
    </row>
    <row r="940" spans="7:7" x14ac:dyDescent="0.2">
      <c r="G940" s="12"/>
    </row>
    <row r="941" spans="7:7" x14ac:dyDescent="0.2">
      <c r="G941" s="12"/>
    </row>
    <row r="942" spans="7:7" x14ac:dyDescent="0.2">
      <c r="G942" s="12"/>
    </row>
    <row r="943" spans="7:7" x14ac:dyDescent="0.2">
      <c r="G943" s="12"/>
    </row>
    <row r="944" spans="7:7" x14ac:dyDescent="0.2">
      <c r="G944" s="12"/>
    </row>
    <row r="945" spans="7:7" x14ac:dyDescent="0.2">
      <c r="G945" s="12"/>
    </row>
    <row r="946" spans="7:7" x14ac:dyDescent="0.2">
      <c r="G946" s="12"/>
    </row>
    <row r="947" spans="7:7" x14ac:dyDescent="0.2">
      <c r="G947" s="12"/>
    </row>
    <row r="948" spans="7:7" x14ac:dyDescent="0.2">
      <c r="G948" s="12"/>
    </row>
    <row r="949" spans="7:7" x14ac:dyDescent="0.2">
      <c r="G949" s="12"/>
    </row>
    <row r="950" spans="7:7" x14ac:dyDescent="0.2">
      <c r="G950" s="12"/>
    </row>
    <row r="951" spans="7:7" x14ac:dyDescent="0.2">
      <c r="G951" s="12"/>
    </row>
    <row r="952" spans="7:7" x14ac:dyDescent="0.2">
      <c r="G952" s="12"/>
    </row>
    <row r="953" spans="7:7" x14ac:dyDescent="0.2">
      <c r="G953" s="12"/>
    </row>
    <row r="954" spans="7:7" x14ac:dyDescent="0.2">
      <c r="G954" s="12"/>
    </row>
    <row r="955" spans="7:7" x14ac:dyDescent="0.2">
      <c r="G955" s="12"/>
    </row>
    <row r="956" spans="7:7" x14ac:dyDescent="0.2">
      <c r="G956" s="12"/>
    </row>
    <row r="957" spans="7:7" x14ac:dyDescent="0.2">
      <c r="G957" s="12"/>
    </row>
    <row r="958" spans="7:7" x14ac:dyDescent="0.2">
      <c r="G958" s="12"/>
    </row>
    <row r="959" spans="7:7" x14ac:dyDescent="0.2">
      <c r="G959" s="12"/>
    </row>
    <row r="960" spans="7:7" x14ac:dyDescent="0.2">
      <c r="G960" s="12"/>
    </row>
    <row r="961" spans="7:7" x14ac:dyDescent="0.2">
      <c r="G961" s="12"/>
    </row>
    <row r="962" spans="7:7" x14ac:dyDescent="0.2">
      <c r="G962" s="12"/>
    </row>
    <row r="963" spans="7:7" x14ac:dyDescent="0.2">
      <c r="G963" s="12"/>
    </row>
    <row r="964" spans="7:7" x14ac:dyDescent="0.2">
      <c r="G964" s="12"/>
    </row>
    <row r="965" spans="7:7" x14ac:dyDescent="0.2">
      <c r="G965" s="12"/>
    </row>
    <row r="966" spans="7:7" x14ac:dyDescent="0.2">
      <c r="G966" s="12"/>
    </row>
    <row r="967" spans="7:7" x14ac:dyDescent="0.2">
      <c r="G967" s="12"/>
    </row>
    <row r="968" spans="7:7" x14ac:dyDescent="0.2">
      <c r="G968" s="12"/>
    </row>
    <row r="969" spans="7:7" x14ac:dyDescent="0.2">
      <c r="G969" s="12"/>
    </row>
    <row r="970" spans="7:7" x14ac:dyDescent="0.2">
      <c r="G970" s="12"/>
    </row>
    <row r="971" spans="7:7" x14ac:dyDescent="0.2">
      <c r="G971" s="12"/>
    </row>
    <row r="972" spans="7:7" x14ac:dyDescent="0.2">
      <c r="G972" s="12"/>
    </row>
    <row r="973" spans="7:7" x14ac:dyDescent="0.2">
      <c r="G973" s="12"/>
    </row>
    <row r="974" spans="7:7" x14ac:dyDescent="0.2">
      <c r="G974" s="12"/>
    </row>
    <row r="975" spans="7:7" x14ac:dyDescent="0.2">
      <c r="G975" s="12"/>
    </row>
    <row r="976" spans="7:7" x14ac:dyDescent="0.2">
      <c r="G976" s="12"/>
    </row>
    <row r="977" spans="7:7" x14ac:dyDescent="0.2">
      <c r="G977" s="12"/>
    </row>
    <row r="978" spans="7:7" x14ac:dyDescent="0.2">
      <c r="G978" s="12"/>
    </row>
    <row r="979" spans="7:7" x14ac:dyDescent="0.2">
      <c r="G979" s="12"/>
    </row>
    <row r="980" spans="7:7" x14ac:dyDescent="0.2">
      <c r="G980" s="12"/>
    </row>
    <row r="981" spans="7:7" x14ac:dyDescent="0.2">
      <c r="G981" s="12"/>
    </row>
    <row r="982" spans="7:7" x14ac:dyDescent="0.2">
      <c r="G982" s="12"/>
    </row>
    <row r="983" spans="7:7" x14ac:dyDescent="0.2">
      <c r="G983" s="12"/>
    </row>
    <row r="984" spans="7:7" x14ac:dyDescent="0.2">
      <c r="G984" s="12"/>
    </row>
    <row r="985" spans="7:7" x14ac:dyDescent="0.2">
      <c r="G985" s="12"/>
    </row>
    <row r="986" spans="7:7" x14ac:dyDescent="0.2">
      <c r="G986" s="12"/>
    </row>
    <row r="987" spans="7:7" x14ac:dyDescent="0.2">
      <c r="G987" s="12"/>
    </row>
    <row r="988" spans="7:7" x14ac:dyDescent="0.2">
      <c r="G988" s="12"/>
    </row>
    <row r="989" spans="7:7" x14ac:dyDescent="0.2">
      <c r="G989" s="12"/>
    </row>
    <row r="990" spans="7:7" x14ac:dyDescent="0.2">
      <c r="G990" s="12"/>
    </row>
    <row r="991" spans="7:7" x14ac:dyDescent="0.2">
      <c r="G991" s="12"/>
    </row>
    <row r="992" spans="7:7" x14ac:dyDescent="0.2">
      <c r="G992" s="12"/>
    </row>
    <row r="993" spans="7:7" x14ac:dyDescent="0.2">
      <c r="G993" s="12"/>
    </row>
    <row r="994" spans="7:7" x14ac:dyDescent="0.2">
      <c r="G994" s="12"/>
    </row>
    <row r="995" spans="7:7" x14ac:dyDescent="0.2">
      <c r="G995" s="12"/>
    </row>
    <row r="996" spans="7:7" x14ac:dyDescent="0.2">
      <c r="G996" s="12"/>
    </row>
    <row r="997" spans="7:7" x14ac:dyDescent="0.2">
      <c r="G997" s="12"/>
    </row>
    <row r="998" spans="7:7" x14ac:dyDescent="0.2">
      <c r="G998" s="12"/>
    </row>
    <row r="999" spans="7:7" x14ac:dyDescent="0.2">
      <c r="G999" s="12"/>
    </row>
    <row r="1000" spans="7:7" x14ac:dyDescent="0.2">
      <c r="G1000" s="12"/>
    </row>
    <row r="1001" spans="7:7" x14ac:dyDescent="0.2">
      <c r="G1001" s="12"/>
    </row>
    <row r="1002" spans="7:7" x14ac:dyDescent="0.2">
      <c r="G1002" s="12"/>
    </row>
    <row r="1003" spans="7:7" x14ac:dyDescent="0.2">
      <c r="G1003" s="12"/>
    </row>
    <row r="1004" spans="7:7" x14ac:dyDescent="0.2">
      <c r="G1004" s="12"/>
    </row>
    <row r="1005" spans="7:7" x14ac:dyDescent="0.2">
      <c r="G1005" s="12"/>
    </row>
    <row r="1006" spans="7:7" x14ac:dyDescent="0.2">
      <c r="G1006" s="12"/>
    </row>
    <row r="1007" spans="7:7" x14ac:dyDescent="0.2">
      <c r="G1007" s="12"/>
    </row>
    <row r="1008" spans="7:7" x14ac:dyDescent="0.2">
      <c r="G1008" s="12"/>
    </row>
    <row r="1009" spans="7:7" x14ac:dyDescent="0.2">
      <c r="G1009" s="12"/>
    </row>
    <row r="1010" spans="7:7" x14ac:dyDescent="0.2">
      <c r="G1010" s="12"/>
    </row>
    <row r="1011" spans="7:7" x14ac:dyDescent="0.2">
      <c r="G1011" s="12"/>
    </row>
    <row r="1012" spans="7:7" x14ac:dyDescent="0.2">
      <c r="G1012" s="12"/>
    </row>
    <row r="1013" spans="7:7" x14ac:dyDescent="0.2">
      <c r="G1013" s="12"/>
    </row>
    <row r="1014" spans="7:7" x14ac:dyDescent="0.2">
      <c r="G1014" s="12"/>
    </row>
    <row r="1015" spans="7:7" x14ac:dyDescent="0.2">
      <c r="G1015" s="12"/>
    </row>
    <row r="1016" spans="7:7" x14ac:dyDescent="0.2">
      <c r="G1016" s="12"/>
    </row>
    <row r="1017" spans="7:7" x14ac:dyDescent="0.2">
      <c r="G1017" s="12"/>
    </row>
    <row r="1018" spans="7:7" x14ac:dyDescent="0.2">
      <c r="G1018" s="12"/>
    </row>
    <row r="1019" spans="7:7" x14ac:dyDescent="0.2">
      <c r="G1019" s="12"/>
    </row>
    <row r="1020" spans="7:7" x14ac:dyDescent="0.2">
      <c r="G1020" s="12"/>
    </row>
    <row r="1021" spans="7:7" x14ac:dyDescent="0.2">
      <c r="G1021" s="12"/>
    </row>
    <row r="1022" spans="7:7" x14ac:dyDescent="0.2">
      <c r="G1022" s="12"/>
    </row>
    <row r="1023" spans="7:7" x14ac:dyDescent="0.2">
      <c r="G1023" s="12"/>
    </row>
    <row r="1024" spans="7:7" x14ac:dyDescent="0.2">
      <c r="G1024" s="12"/>
    </row>
    <row r="1025" spans="7:7" x14ac:dyDescent="0.2">
      <c r="G1025" s="12"/>
    </row>
    <row r="1026" spans="7:7" x14ac:dyDescent="0.2">
      <c r="G1026" s="12"/>
    </row>
    <row r="1027" spans="7:7" x14ac:dyDescent="0.2">
      <c r="G1027" s="12"/>
    </row>
    <row r="1028" spans="7:7" x14ac:dyDescent="0.2">
      <c r="G1028" s="12"/>
    </row>
    <row r="1029" spans="7:7" x14ac:dyDescent="0.2">
      <c r="G1029" s="12"/>
    </row>
    <row r="1030" spans="7:7" x14ac:dyDescent="0.2">
      <c r="G1030" s="12"/>
    </row>
    <row r="1031" spans="7:7" x14ac:dyDescent="0.2">
      <c r="G1031" s="12"/>
    </row>
    <row r="1032" spans="7:7" x14ac:dyDescent="0.2">
      <c r="G1032" s="12"/>
    </row>
    <row r="1033" spans="7:7" x14ac:dyDescent="0.2">
      <c r="G1033" s="12"/>
    </row>
    <row r="1034" spans="7:7" x14ac:dyDescent="0.2">
      <c r="G1034" s="12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3:P61"/>
  <sheetViews>
    <sheetView zoomScaleNormal="100" workbookViewId="0">
      <selection activeCell="I3" sqref="I3"/>
    </sheetView>
  </sheetViews>
  <sheetFormatPr defaultRowHeight="12.75" x14ac:dyDescent="0.2"/>
  <cols>
    <col min="1" max="1" width="11.42578125" style="4" customWidth="1"/>
    <col min="2" max="2" width="10.42578125" style="4" customWidth="1"/>
    <col min="3" max="5" width="9.140625" style="4"/>
    <col min="6" max="6" width="11.28515625" style="4" customWidth="1"/>
    <col min="7" max="7" width="9.140625" style="4"/>
    <col min="8" max="8" width="14" style="4" customWidth="1"/>
    <col min="9" max="9" width="13.7109375" style="4" customWidth="1"/>
    <col min="10" max="13" width="9.140625" style="4"/>
    <col min="14" max="14" width="12.7109375" style="4" bestFit="1" customWidth="1"/>
    <col min="15" max="16384" width="9.140625" style="4"/>
  </cols>
  <sheetData>
    <row r="3" spans="1:13" x14ac:dyDescent="0.2">
      <c r="B3" s="14"/>
      <c r="C3" s="14"/>
      <c r="D3" s="14"/>
      <c r="E3" s="14"/>
      <c r="F3" s="14"/>
      <c r="G3" s="14"/>
      <c r="H3" s="14"/>
      <c r="I3" s="14"/>
    </row>
    <row r="4" spans="1:13" ht="25.5" x14ac:dyDescent="0.2">
      <c r="B4" s="14" t="s">
        <v>5</v>
      </c>
      <c r="C4" s="15" t="s">
        <v>121</v>
      </c>
      <c r="D4" s="15" t="s">
        <v>18</v>
      </c>
      <c r="E4" s="15" t="s">
        <v>16</v>
      </c>
      <c r="F4" s="15" t="s">
        <v>20</v>
      </c>
      <c r="G4" s="15" t="s">
        <v>72</v>
      </c>
      <c r="H4" s="15" t="s">
        <v>54</v>
      </c>
      <c r="I4" s="15" t="s">
        <v>19</v>
      </c>
      <c r="J4" s="15" t="s">
        <v>21</v>
      </c>
      <c r="K4" s="15" t="s">
        <v>27</v>
      </c>
    </row>
    <row r="5" spans="1:13" ht="14.25" customHeight="1" x14ac:dyDescent="0.2">
      <c r="B5" s="13" t="s">
        <v>13</v>
      </c>
      <c r="J5" s="18"/>
    </row>
    <row r="6" spans="1:13" x14ac:dyDescent="0.2">
      <c r="A6" s="13"/>
      <c r="B6" s="25">
        <v>42009</v>
      </c>
      <c r="C6" s="24">
        <v>1</v>
      </c>
      <c r="D6" s="24">
        <v>1</v>
      </c>
      <c r="E6" s="23">
        <v>1</v>
      </c>
      <c r="F6" s="23"/>
      <c r="G6" s="23"/>
      <c r="H6" s="23"/>
      <c r="I6" s="23"/>
      <c r="J6" s="18">
        <v>0</v>
      </c>
      <c r="K6" s="4">
        <v>0</v>
      </c>
      <c r="M6" s="19"/>
    </row>
    <row r="7" spans="1:13" x14ac:dyDescent="0.2">
      <c r="A7" s="13"/>
      <c r="B7" s="25">
        <v>42027</v>
      </c>
      <c r="C7" s="24">
        <v>1</v>
      </c>
      <c r="D7" s="24">
        <v>1</v>
      </c>
      <c r="E7" s="23">
        <v>1</v>
      </c>
      <c r="F7" s="23"/>
      <c r="G7" s="23"/>
      <c r="H7" s="23"/>
      <c r="I7" s="23"/>
      <c r="J7" s="18">
        <f t="shared" ref="J7:J56" si="0">SUM(C7:I7)*(B7-B6)/30</f>
        <v>1.8</v>
      </c>
      <c r="K7" s="18">
        <f>SUM(C7:D7)*(B7-B6)/30</f>
        <v>1.2</v>
      </c>
      <c r="M7" s="19"/>
    </row>
    <row r="8" spans="1:13" x14ac:dyDescent="0.2">
      <c r="A8" s="13"/>
      <c r="B8" s="25">
        <v>42030</v>
      </c>
      <c r="C8" s="24">
        <v>1</v>
      </c>
      <c r="D8" s="24">
        <v>1</v>
      </c>
      <c r="E8" s="24">
        <v>1</v>
      </c>
      <c r="F8" s="23"/>
      <c r="G8" s="23"/>
      <c r="H8" s="23"/>
      <c r="I8" s="23"/>
      <c r="J8" s="18">
        <f t="shared" si="0"/>
        <v>0.3</v>
      </c>
      <c r="K8" s="18">
        <f>SUM(C8:E8)*(B8-B7)/30</f>
        <v>0.3</v>
      </c>
      <c r="M8" s="19"/>
    </row>
    <row r="9" spans="1:13" x14ac:dyDescent="0.2">
      <c r="A9" s="13"/>
      <c r="B9" s="25">
        <v>42041</v>
      </c>
      <c r="C9" s="24">
        <v>1</v>
      </c>
      <c r="D9" s="24">
        <v>1</v>
      </c>
      <c r="E9" s="24">
        <v>1</v>
      </c>
      <c r="F9" s="23"/>
      <c r="G9" s="23"/>
      <c r="H9" s="23"/>
      <c r="I9" s="23"/>
      <c r="J9" s="18">
        <f t="shared" si="0"/>
        <v>1.1000000000000001</v>
      </c>
      <c r="K9" s="18">
        <f>SUM(C9:E9)*(B9-B8)/30</f>
        <v>1.1000000000000001</v>
      </c>
      <c r="M9" s="19"/>
    </row>
    <row r="10" spans="1:13" x14ac:dyDescent="0.2">
      <c r="A10" s="13"/>
      <c r="B10" s="25">
        <v>42044</v>
      </c>
      <c r="C10" s="24">
        <v>1</v>
      </c>
      <c r="D10" s="24">
        <v>1</v>
      </c>
      <c r="E10" s="24">
        <v>1</v>
      </c>
      <c r="F10" s="23"/>
      <c r="G10" s="23"/>
      <c r="H10" s="23"/>
      <c r="I10" s="23"/>
      <c r="J10" s="18">
        <f t="shared" si="0"/>
        <v>0.3</v>
      </c>
      <c r="K10" s="18">
        <f>SUM(C10:E10)*(B10-B9)/30</f>
        <v>0.3</v>
      </c>
      <c r="M10" s="19"/>
    </row>
    <row r="11" spans="1:13" x14ac:dyDescent="0.2">
      <c r="A11" s="13"/>
      <c r="B11" s="25">
        <v>42048</v>
      </c>
      <c r="C11" s="24">
        <v>1</v>
      </c>
      <c r="D11" s="24">
        <v>1</v>
      </c>
      <c r="E11" s="24">
        <v>1</v>
      </c>
      <c r="F11" s="23"/>
      <c r="G11" s="23"/>
      <c r="H11" s="23"/>
      <c r="I11" s="23"/>
      <c r="J11" s="18">
        <f t="shared" si="0"/>
        <v>0.4</v>
      </c>
      <c r="K11" s="18">
        <f>SUM(C11:E11)*(B11-B10)/30</f>
        <v>0.4</v>
      </c>
      <c r="M11" s="19"/>
    </row>
    <row r="12" spans="1:13" x14ac:dyDescent="0.2">
      <c r="A12" s="13"/>
      <c r="B12" s="25">
        <v>42051</v>
      </c>
      <c r="C12" s="24">
        <v>1</v>
      </c>
      <c r="D12" s="23">
        <v>1</v>
      </c>
      <c r="E12" s="23">
        <v>1</v>
      </c>
      <c r="F12" s="23"/>
      <c r="G12" s="24">
        <v>1</v>
      </c>
      <c r="H12" s="23"/>
      <c r="I12" s="23">
        <v>1</v>
      </c>
      <c r="J12" s="18">
        <f t="shared" si="0"/>
        <v>0.5</v>
      </c>
      <c r="K12" s="18">
        <f>SUM(C12,G12)*(B12-B11)/30</f>
        <v>0.2</v>
      </c>
      <c r="L12" s="18"/>
      <c r="M12" s="19"/>
    </row>
    <row r="13" spans="1:13" x14ac:dyDescent="0.2">
      <c r="A13" s="13"/>
      <c r="B13" s="25">
        <v>42055</v>
      </c>
      <c r="C13" s="24">
        <v>1</v>
      </c>
      <c r="D13" s="23">
        <v>1</v>
      </c>
      <c r="E13" s="23">
        <v>1</v>
      </c>
      <c r="F13" s="23"/>
      <c r="G13" s="24">
        <v>1</v>
      </c>
      <c r="H13" s="23"/>
      <c r="I13" s="23">
        <v>1</v>
      </c>
      <c r="J13" s="18">
        <f t="shared" si="0"/>
        <v>0.66666666666666663</v>
      </c>
      <c r="K13" s="18">
        <f>SUM(C13,G13)*(B13-B12)/30</f>
        <v>0.26666666666666666</v>
      </c>
      <c r="L13" s="18"/>
      <c r="M13" s="19"/>
    </row>
    <row r="14" spans="1:13" x14ac:dyDescent="0.2">
      <c r="A14" s="13"/>
      <c r="B14" s="25">
        <v>42058</v>
      </c>
      <c r="C14" s="24">
        <v>1</v>
      </c>
      <c r="D14" s="23">
        <v>1</v>
      </c>
      <c r="E14" s="23">
        <v>1</v>
      </c>
      <c r="F14" s="24">
        <v>2</v>
      </c>
      <c r="G14" s="24">
        <v>1</v>
      </c>
      <c r="H14" s="24">
        <v>1</v>
      </c>
      <c r="I14" s="23">
        <v>1</v>
      </c>
      <c r="J14" s="18">
        <f t="shared" si="0"/>
        <v>0.8</v>
      </c>
      <c r="K14" s="18">
        <f>SUM(C14,F14:H14)*(B14-B13)/30</f>
        <v>0.5</v>
      </c>
      <c r="L14" s="18">
        <f t="shared" ref="L14:L52" si="1">F14*(B14-B13)</f>
        <v>6</v>
      </c>
      <c r="M14" s="19"/>
    </row>
    <row r="15" spans="1:13" x14ac:dyDescent="0.2">
      <c r="A15" s="13"/>
      <c r="B15" s="25">
        <v>42062</v>
      </c>
      <c r="C15" s="24">
        <v>1</v>
      </c>
      <c r="D15" s="23">
        <v>1</v>
      </c>
      <c r="E15" s="23">
        <v>1</v>
      </c>
      <c r="F15" s="24">
        <v>2</v>
      </c>
      <c r="G15" s="24">
        <v>1</v>
      </c>
      <c r="H15" s="24">
        <v>1</v>
      </c>
      <c r="I15" s="23">
        <v>1</v>
      </c>
      <c r="J15" s="18">
        <f t="shared" si="0"/>
        <v>1.0666666666666667</v>
      </c>
      <c r="K15" s="18">
        <f>SUM(C15,F15:H15)*(B15-B14)/30</f>
        <v>0.66666666666666663</v>
      </c>
      <c r="L15" s="18">
        <f t="shared" si="1"/>
        <v>8</v>
      </c>
      <c r="M15" s="19"/>
    </row>
    <row r="16" spans="1:13" x14ac:dyDescent="0.2">
      <c r="A16" s="13"/>
      <c r="B16" s="25">
        <v>42069</v>
      </c>
      <c r="C16" s="24">
        <v>1</v>
      </c>
      <c r="D16" s="23">
        <v>1</v>
      </c>
      <c r="E16" s="23">
        <v>1</v>
      </c>
      <c r="F16" s="24">
        <v>2</v>
      </c>
      <c r="G16" s="23">
        <v>1</v>
      </c>
      <c r="H16" s="24">
        <v>1</v>
      </c>
      <c r="I16" s="23">
        <v>1</v>
      </c>
      <c r="J16" s="18">
        <f t="shared" si="0"/>
        <v>1.8666666666666667</v>
      </c>
      <c r="K16" s="18">
        <f>SUM(C16,F16,H16)*(B16-B15)/30</f>
        <v>0.93333333333333335</v>
      </c>
      <c r="L16" s="18">
        <f t="shared" si="1"/>
        <v>14</v>
      </c>
      <c r="M16" s="19"/>
    </row>
    <row r="17" spans="1:13" x14ac:dyDescent="0.2">
      <c r="A17" s="13"/>
      <c r="B17" s="25">
        <v>42076</v>
      </c>
      <c r="C17" s="24">
        <v>1</v>
      </c>
      <c r="D17" s="23">
        <v>1</v>
      </c>
      <c r="E17" s="23">
        <v>1</v>
      </c>
      <c r="F17" s="24">
        <v>2</v>
      </c>
      <c r="G17" s="23">
        <v>1</v>
      </c>
      <c r="H17" s="24">
        <v>1</v>
      </c>
      <c r="I17" s="23">
        <v>1</v>
      </c>
      <c r="J17" s="18">
        <f t="shared" si="0"/>
        <v>1.8666666666666667</v>
      </c>
      <c r="K17" s="18">
        <f>SUM(C17,F17,H17)*(B17-B16)/30</f>
        <v>0.93333333333333335</v>
      </c>
      <c r="L17" s="18">
        <f t="shared" si="1"/>
        <v>14</v>
      </c>
      <c r="M17" s="19"/>
    </row>
    <row r="18" spans="1:13" x14ac:dyDescent="0.2">
      <c r="A18" s="13"/>
      <c r="B18" s="25">
        <v>42083</v>
      </c>
      <c r="C18" s="23">
        <v>1</v>
      </c>
      <c r="D18" s="23">
        <v>1</v>
      </c>
      <c r="E18" s="23">
        <v>1</v>
      </c>
      <c r="F18" s="24">
        <v>2</v>
      </c>
      <c r="G18" s="23">
        <v>1</v>
      </c>
      <c r="H18" s="24">
        <v>1</v>
      </c>
      <c r="I18" s="23">
        <v>1</v>
      </c>
      <c r="J18" s="18">
        <f t="shared" si="0"/>
        <v>1.8666666666666667</v>
      </c>
      <c r="K18" s="18">
        <f>SUM(F18,H18)*(B18-B17)/30</f>
        <v>0.7</v>
      </c>
      <c r="L18" s="18">
        <f t="shared" si="1"/>
        <v>14</v>
      </c>
      <c r="M18" s="19"/>
    </row>
    <row r="19" spans="1:13" x14ac:dyDescent="0.2">
      <c r="A19" s="13"/>
      <c r="B19" s="25">
        <v>42086</v>
      </c>
      <c r="C19" s="24">
        <v>1</v>
      </c>
      <c r="D19" s="23">
        <v>1</v>
      </c>
      <c r="E19" s="23">
        <v>1</v>
      </c>
      <c r="F19" s="24">
        <v>2</v>
      </c>
      <c r="G19" s="23">
        <v>1</v>
      </c>
      <c r="H19" s="24">
        <v>2</v>
      </c>
      <c r="I19" s="23">
        <v>1</v>
      </c>
      <c r="J19" s="18">
        <f t="shared" si="0"/>
        <v>0.9</v>
      </c>
      <c r="K19" s="18">
        <f t="shared" ref="K19:K24" si="2">SUM(C19,F19,H19)*(B19-B18)/30</f>
        <v>0.5</v>
      </c>
      <c r="L19" s="18">
        <f t="shared" si="1"/>
        <v>6</v>
      </c>
      <c r="M19" s="19"/>
    </row>
    <row r="20" spans="1:13" x14ac:dyDescent="0.2">
      <c r="A20" s="13"/>
      <c r="B20" s="25">
        <v>42090</v>
      </c>
      <c r="C20" s="24">
        <v>1</v>
      </c>
      <c r="D20" s="23">
        <v>1</v>
      </c>
      <c r="E20" s="23">
        <v>1</v>
      </c>
      <c r="F20" s="24">
        <v>2</v>
      </c>
      <c r="G20" s="23">
        <v>1</v>
      </c>
      <c r="H20" s="24">
        <v>2</v>
      </c>
      <c r="I20" s="23">
        <v>1</v>
      </c>
      <c r="J20" s="18">
        <f t="shared" si="0"/>
        <v>1.2</v>
      </c>
      <c r="K20" s="18">
        <f t="shared" si="2"/>
        <v>0.66666666666666663</v>
      </c>
      <c r="L20" s="18">
        <f t="shared" si="1"/>
        <v>8</v>
      </c>
      <c r="M20" s="19"/>
    </row>
    <row r="21" spans="1:13" x14ac:dyDescent="0.2">
      <c r="A21" s="13"/>
      <c r="B21" s="25">
        <v>42093</v>
      </c>
      <c r="C21" s="24">
        <v>1</v>
      </c>
      <c r="D21" s="23">
        <v>1</v>
      </c>
      <c r="E21" s="23">
        <v>1</v>
      </c>
      <c r="F21" s="24">
        <v>2</v>
      </c>
      <c r="G21" s="23">
        <v>1</v>
      </c>
      <c r="H21" s="24">
        <v>2</v>
      </c>
      <c r="I21" s="23">
        <v>1</v>
      </c>
      <c r="J21" s="18">
        <f t="shared" si="0"/>
        <v>0.9</v>
      </c>
      <c r="K21" s="18">
        <f t="shared" si="2"/>
        <v>0.5</v>
      </c>
      <c r="L21" s="18">
        <f t="shared" si="1"/>
        <v>6</v>
      </c>
      <c r="M21" s="19"/>
    </row>
    <row r="22" spans="1:13" x14ac:dyDescent="0.2">
      <c r="A22" s="13"/>
      <c r="B22" s="25">
        <v>42097</v>
      </c>
      <c r="C22" s="24">
        <v>1</v>
      </c>
      <c r="D22" s="23">
        <v>1</v>
      </c>
      <c r="E22" s="23">
        <v>1</v>
      </c>
      <c r="F22" s="24">
        <v>2</v>
      </c>
      <c r="G22" s="23">
        <v>1</v>
      </c>
      <c r="H22" s="24">
        <v>2</v>
      </c>
      <c r="I22" s="23">
        <v>1</v>
      </c>
      <c r="J22" s="18">
        <f t="shared" si="0"/>
        <v>1.2</v>
      </c>
      <c r="K22" s="18">
        <f t="shared" si="2"/>
        <v>0.66666666666666663</v>
      </c>
      <c r="L22" s="18">
        <f t="shared" si="1"/>
        <v>8</v>
      </c>
      <c r="M22" s="19"/>
    </row>
    <row r="23" spans="1:13" x14ac:dyDescent="0.2">
      <c r="A23" s="13"/>
      <c r="B23" s="25">
        <v>42100</v>
      </c>
      <c r="C23" s="24">
        <v>1</v>
      </c>
      <c r="D23" s="23">
        <v>1</v>
      </c>
      <c r="E23" s="23">
        <v>1</v>
      </c>
      <c r="F23" s="24">
        <v>2</v>
      </c>
      <c r="G23" s="23">
        <v>1</v>
      </c>
      <c r="H23" s="24">
        <v>2</v>
      </c>
      <c r="I23" s="23">
        <v>1</v>
      </c>
      <c r="J23" s="18">
        <f t="shared" si="0"/>
        <v>0.9</v>
      </c>
      <c r="K23" s="18">
        <f t="shared" si="2"/>
        <v>0.5</v>
      </c>
      <c r="L23" s="18">
        <f t="shared" si="1"/>
        <v>6</v>
      </c>
      <c r="M23" s="19"/>
    </row>
    <row r="24" spans="1:13" x14ac:dyDescent="0.2">
      <c r="A24" s="13"/>
      <c r="B24" s="25">
        <v>42104</v>
      </c>
      <c r="C24" s="24">
        <v>1</v>
      </c>
      <c r="D24" s="23">
        <v>1</v>
      </c>
      <c r="E24" s="23">
        <v>1</v>
      </c>
      <c r="F24" s="24">
        <v>2</v>
      </c>
      <c r="G24" s="23">
        <v>1</v>
      </c>
      <c r="H24" s="24">
        <v>2</v>
      </c>
      <c r="I24" s="23">
        <v>1</v>
      </c>
      <c r="J24" s="18">
        <f t="shared" si="0"/>
        <v>1.2</v>
      </c>
      <c r="K24" s="18">
        <f t="shared" si="2"/>
        <v>0.66666666666666663</v>
      </c>
      <c r="L24" s="18">
        <f t="shared" si="1"/>
        <v>8</v>
      </c>
      <c r="M24" s="19"/>
    </row>
    <row r="25" spans="1:13" x14ac:dyDescent="0.2">
      <c r="A25" s="13"/>
      <c r="B25" s="25">
        <v>42107</v>
      </c>
      <c r="C25" s="23">
        <v>1</v>
      </c>
      <c r="D25" s="23">
        <v>1</v>
      </c>
      <c r="E25" s="23">
        <v>1</v>
      </c>
      <c r="F25" s="24">
        <v>2</v>
      </c>
      <c r="G25" s="23">
        <v>1</v>
      </c>
      <c r="H25" s="24">
        <v>2</v>
      </c>
      <c r="I25" s="23">
        <v>1</v>
      </c>
      <c r="J25" s="18">
        <f t="shared" si="0"/>
        <v>0.9</v>
      </c>
      <c r="K25" s="18">
        <f>SUM(F25,H25)*(B25-B24)/30</f>
        <v>0.4</v>
      </c>
      <c r="L25" s="18">
        <f t="shared" si="1"/>
        <v>6</v>
      </c>
      <c r="M25" s="19"/>
    </row>
    <row r="26" spans="1:13" x14ac:dyDescent="0.2">
      <c r="A26" s="13"/>
      <c r="B26" s="25">
        <v>42118</v>
      </c>
      <c r="C26" s="23">
        <v>1</v>
      </c>
      <c r="D26" s="23">
        <v>1</v>
      </c>
      <c r="E26" s="23">
        <v>1</v>
      </c>
      <c r="F26" s="24">
        <v>2</v>
      </c>
      <c r="G26" s="23">
        <v>1</v>
      </c>
      <c r="H26" s="24">
        <v>2</v>
      </c>
      <c r="I26" s="23">
        <v>1</v>
      </c>
      <c r="J26" s="18">
        <f t="shared" si="0"/>
        <v>3.3</v>
      </c>
      <c r="K26" s="18">
        <f>SUM(F26,H26)*(B26-B25)/30</f>
        <v>1.4666666666666666</v>
      </c>
      <c r="L26" s="18">
        <f t="shared" si="1"/>
        <v>22</v>
      </c>
      <c r="M26" s="19"/>
    </row>
    <row r="27" spans="1:13" x14ac:dyDescent="0.2">
      <c r="A27" s="13"/>
      <c r="B27" s="25">
        <v>42121</v>
      </c>
      <c r="C27" s="23">
        <v>1</v>
      </c>
      <c r="D27" s="23">
        <v>1</v>
      </c>
      <c r="E27" s="23">
        <v>1</v>
      </c>
      <c r="F27" s="24">
        <v>2</v>
      </c>
      <c r="G27" s="23">
        <v>1</v>
      </c>
      <c r="H27" s="24">
        <v>2</v>
      </c>
      <c r="I27" s="23">
        <v>1</v>
      </c>
      <c r="J27" s="18">
        <f t="shared" si="0"/>
        <v>0.9</v>
      </c>
      <c r="K27" s="18">
        <f>SUM(F27,H27)*(B27-B26)/30</f>
        <v>0.4</v>
      </c>
      <c r="L27" s="18">
        <f t="shared" si="1"/>
        <v>6</v>
      </c>
      <c r="M27" s="19"/>
    </row>
    <row r="28" spans="1:13" x14ac:dyDescent="0.2">
      <c r="A28" s="13"/>
      <c r="B28" s="25">
        <v>42125</v>
      </c>
      <c r="C28" s="23">
        <v>1</v>
      </c>
      <c r="D28" s="23">
        <v>1</v>
      </c>
      <c r="E28" s="23">
        <v>1</v>
      </c>
      <c r="F28" s="24">
        <v>2</v>
      </c>
      <c r="G28" s="23">
        <v>1</v>
      </c>
      <c r="H28" s="24">
        <v>2</v>
      </c>
      <c r="I28" s="23">
        <v>1</v>
      </c>
      <c r="J28" s="18">
        <f t="shared" si="0"/>
        <v>1.2</v>
      </c>
      <c r="K28" s="18">
        <f>SUM(F28,H28)*(B28-B27)/30</f>
        <v>0.53333333333333333</v>
      </c>
      <c r="L28" s="18">
        <f t="shared" si="1"/>
        <v>8</v>
      </c>
      <c r="M28" s="19"/>
    </row>
    <row r="29" spans="1:13" x14ac:dyDescent="0.2">
      <c r="A29" s="13"/>
      <c r="B29" s="25">
        <v>42128</v>
      </c>
      <c r="C29" s="23">
        <v>1</v>
      </c>
      <c r="D29" s="24">
        <v>1</v>
      </c>
      <c r="E29" s="23">
        <v>1</v>
      </c>
      <c r="F29" s="24">
        <v>2</v>
      </c>
      <c r="G29" s="23">
        <v>1</v>
      </c>
      <c r="H29" s="23"/>
      <c r="I29" s="23">
        <v>1</v>
      </c>
      <c r="J29" s="18">
        <f t="shared" si="0"/>
        <v>0.7</v>
      </c>
      <c r="K29" s="18">
        <f t="shared" ref="K29:K34" si="3">SUM(D29,F29)*(B29-B28)/30</f>
        <v>0.3</v>
      </c>
      <c r="L29" s="18">
        <f t="shared" si="1"/>
        <v>6</v>
      </c>
      <c r="M29" s="19"/>
    </row>
    <row r="30" spans="1:13" x14ac:dyDescent="0.2">
      <c r="A30" s="13"/>
      <c r="B30" s="25">
        <v>42132</v>
      </c>
      <c r="C30" s="23">
        <v>1</v>
      </c>
      <c r="D30" s="24">
        <v>1</v>
      </c>
      <c r="E30" s="23">
        <v>1</v>
      </c>
      <c r="F30" s="24">
        <v>2</v>
      </c>
      <c r="G30" s="23">
        <v>1</v>
      </c>
      <c r="H30" s="23"/>
      <c r="I30" s="23">
        <v>1</v>
      </c>
      <c r="J30" s="18">
        <f t="shared" si="0"/>
        <v>0.93333333333333335</v>
      </c>
      <c r="K30" s="18">
        <f t="shared" si="3"/>
        <v>0.4</v>
      </c>
      <c r="L30" s="18">
        <f t="shared" si="1"/>
        <v>8</v>
      </c>
      <c r="M30" s="19"/>
    </row>
    <row r="31" spans="1:13" x14ac:dyDescent="0.2">
      <c r="A31" s="13"/>
      <c r="B31" s="25">
        <v>42135</v>
      </c>
      <c r="C31" s="23">
        <v>1</v>
      </c>
      <c r="D31" s="24">
        <v>1</v>
      </c>
      <c r="E31" s="23">
        <v>1</v>
      </c>
      <c r="F31" s="24">
        <v>2</v>
      </c>
      <c r="G31" s="23">
        <v>1</v>
      </c>
      <c r="H31" s="23"/>
      <c r="I31" s="23">
        <v>1</v>
      </c>
      <c r="J31" s="18">
        <f t="shared" si="0"/>
        <v>0.7</v>
      </c>
      <c r="K31" s="18">
        <f t="shared" si="3"/>
        <v>0.3</v>
      </c>
      <c r="L31" s="18">
        <f t="shared" si="1"/>
        <v>6</v>
      </c>
      <c r="M31" s="19"/>
    </row>
    <row r="32" spans="1:13" x14ac:dyDescent="0.2">
      <c r="A32" s="13"/>
      <c r="B32" s="25">
        <v>42146</v>
      </c>
      <c r="C32" s="23">
        <v>1</v>
      </c>
      <c r="D32" s="24">
        <v>1</v>
      </c>
      <c r="E32" s="23">
        <v>1</v>
      </c>
      <c r="F32" s="24">
        <v>2</v>
      </c>
      <c r="G32" s="23">
        <v>1</v>
      </c>
      <c r="H32" s="23"/>
      <c r="I32" s="23">
        <v>1</v>
      </c>
      <c r="J32" s="18">
        <f t="shared" si="0"/>
        <v>2.5666666666666669</v>
      </c>
      <c r="K32" s="18">
        <f t="shared" si="3"/>
        <v>1.1000000000000001</v>
      </c>
      <c r="L32" s="18">
        <f t="shared" si="1"/>
        <v>22</v>
      </c>
      <c r="M32" s="19"/>
    </row>
    <row r="33" spans="1:16" x14ac:dyDescent="0.2">
      <c r="A33" s="13"/>
      <c r="B33" s="25">
        <v>42149</v>
      </c>
      <c r="C33" s="23">
        <v>1</v>
      </c>
      <c r="D33" s="24">
        <v>1</v>
      </c>
      <c r="E33" s="23">
        <v>1</v>
      </c>
      <c r="F33" s="24">
        <v>2</v>
      </c>
      <c r="G33" s="23">
        <v>1</v>
      </c>
      <c r="H33" s="23"/>
      <c r="I33" s="23">
        <v>1</v>
      </c>
      <c r="J33" s="18">
        <f t="shared" si="0"/>
        <v>0.7</v>
      </c>
      <c r="K33" s="18">
        <f t="shared" si="3"/>
        <v>0.3</v>
      </c>
      <c r="L33" s="18">
        <f t="shared" si="1"/>
        <v>6</v>
      </c>
      <c r="M33" s="19"/>
    </row>
    <row r="34" spans="1:16" x14ac:dyDescent="0.2">
      <c r="A34" s="13"/>
      <c r="B34" s="25">
        <v>42153</v>
      </c>
      <c r="C34" s="23">
        <v>1</v>
      </c>
      <c r="D34" s="24">
        <v>1</v>
      </c>
      <c r="E34" s="23">
        <v>1</v>
      </c>
      <c r="F34" s="24">
        <v>2</v>
      </c>
      <c r="G34" s="23">
        <v>1</v>
      </c>
      <c r="H34" s="23"/>
      <c r="I34" s="23">
        <v>1</v>
      </c>
      <c r="J34" s="18">
        <f t="shared" si="0"/>
        <v>0.93333333333333335</v>
      </c>
      <c r="K34" s="18">
        <f t="shared" si="3"/>
        <v>0.4</v>
      </c>
      <c r="L34" s="18">
        <f t="shared" si="1"/>
        <v>8</v>
      </c>
      <c r="M34" s="19"/>
    </row>
    <row r="35" spans="1:16" x14ac:dyDescent="0.2">
      <c r="A35" s="13"/>
      <c r="B35" s="25">
        <v>42160</v>
      </c>
      <c r="C35" s="23">
        <v>1</v>
      </c>
      <c r="D35" s="23">
        <v>1</v>
      </c>
      <c r="E35" s="23">
        <v>1</v>
      </c>
      <c r="F35" s="24">
        <v>2</v>
      </c>
      <c r="G35" s="23">
        <v>1</v>
      </c>
      <c r="H35" s="23"/>
      <c r="I35" s="23">
        <v>1</v>
      </c>
      <c r="J35" s="18">
        <f t="shared" si="0"/>
        <v>1.6333333333333333</v>
      </c>
      <c r="K35" s="18">
        <f>SUM(F35)*(B35-B34)/30</f>
        <v>0.46666666666666667</v>
      </c>
      <c r="L35" s="18">
        <f t="shared" si="1"/>
        <v>14</v>
      </c>
      <c r="M35" s="19"/>
    </row>
    <row r="36" spans="1:16" x14ac:dyDescent="0.2">
      <c r="A36" s="13"/>
      <c r="B36" s="25">
        <v>42163</v>
      </c>
      <c r="C36" s="23">
        <v>1</v>
      </c>
      <c r="D36" s="23">
        <v>1</v>
      </c>
      <c r="E36" s="23">
        <v>1</v>
      </c>
      <c r="F36" s="24">
        <v>2</v>
      </c>
      <c r="G36" s="23">
        <v>1</v>
      </c>
      <c r="H36" s="23"/>
      <c r="I36" s="23">
        <v>1</v>
      </c>
      <c r="J36" s="18">
        <f t="shared" si="0"/>
        <v>0.7</v>
      </c>
      <c r="K36" s="18">
        <f t="shared" ref="K36:K52" si="4">SUM(F36)*(B36-B35)/30</f>
        <v>0.2</v>
      </c>
      <c r="L36" s="18">
        <f t="shared" si="1"/>
        <v>6</v>
      </c>
      <c r="M36" s="19"/>
    </row>
    <row r="37" spans="1:16" x14ac:dyDescent="0.2">
      <c r="A37" s="13"/>
      <c r="B37" s="25">
        <v>42174</v>
      </c>
      <c r="C37" s="23">
        <v>1</v>
      </c>
      <c r="D37" s="23">
        <v>1</v>
      </c>
      <c r="E37" s="23">
        <v>1</v>
      </c>
      <c r="F37" s="24">
        <v>2</v>
      </c>
      <c r="G37" s="23">
        <v>1</v>
      </c>
      <c r="H37" s="23"/>
      <c r="I37" s="23">
        <v>1</v>
      </c>
      <c r="J37" s="18">
        <f t="shared" si="0"/>
        <v>2.5666666666666669</v>
      </c>
      <c r="K37" s="18">
        <f t="shared" si="4"/>
        <v>0.73333333333333328</v>
      </c>
      <c r="L37" s="18">
        <f t="shared" si="1"/>
        <v>22</v>
      </c>
      <c r="M37" s="19"/>
    </row>
    <row r="38" spans="1:16" x14ac:dyDescent="0.2">
      <c r="A38" s="13"/>
      <c r="B38" s="25">
        <v>42177</v>
      </c>
      <c r="C38" s="23">
        <v>1</v>
      </c>
      <c r="D38" s="23">
        <v>1</v>
      </c>
      <c r="E38" s="23">
        <v>1</v>
      </c>
      <c r="F38" s="24">
        <v>2</v>
      </c>
      <c r="G38" s="23">
        <v>1</v>
      </c>
      <c r="H38" s="23"/>
      <c r="I38" s="23">
        <v>1</v>
      </c>
      <c r="J38" s="18">
        <f t="shared" si="0"/>
        <v>0.7</v>
      </c>
      <c r="K38" s="18">
        <f t="shared" si="4"/>
        <v>0.2</v>
      </c>
      <c r="L38" s="18">
        <f t="shared" si="1"/>
        <v>6</v>
      </c>
      <c r="M38" s="19"/>
    </row>
    <row r="39" spans="1:16" x14ac:dyDescent="0.2">
      <c r="A39" s="13"/>
      <c r="B39" s="25">
        <v>42216</v>
      </c>
      <c r="C39" s="23">
        <v>1</v>
      </c>
      <c r="D39" s="23">
        <v>1</v>
      </c>
      <c r="E39" s="23">
        <v>1</v>
      </c>
      <c r="F39" s="24">
        <v>2</v>
      </c>
      <c r="G39" s="23">
        <v>1</v>
      </c>
      <c r="H39" s="23"/>
      <c r="I39" s="23">
        <v>1</v>
      </c>
      <c r="J39" s="18">
        <f t="shared" si="0"/>
        <v>9.1</v>
      </c>
      <c r="K39" s="18">
        <f t="shared" si="4"/>
        <v>2.6</v>
      </c>
      <c r="L39" s="18">
        <f t="shared" si="1"/>
        <v>78</v>
      </c>
      <c r="M39" s="19"/>
    </row>
    <row r="40" spans="1:16" x14ac:dyDescent="0.2">
      <c r="A40" s="13"/>
      <c r="B40" s="25">
        <v>42219</v>
      </c>
      <c r="C40" s="23">
        <v>1</v>
      </c>
      <c r="D40" s="23">
        <v>1</v>
      </c>
      <c r="E40" s="23">
        <v>1</v>
      </c>
      <c r="F40" s="24">
        <v>2</v>
      </c>
      <c r="G40" s="23">
        <v>1</v>
      </c>
      <c r="H40" s="23"/>
      <c r="I40" s="23">
        <v>1</v>
      </c>
      <c r="J40" s="18">
        <f t="shared" si="0"/>
        <v>0.7</v>
      </c>
      <c r="K40" s="18">
        <f t="shared" si="4"/>
        <v>0.2</v>
      </c>
      <c r="L40" s="18">
        <f t="shared" si="1"/>
        <v>6</v>
      </c>
      <c r="M40" s="19"/>
    </row>
    <row r="41" spans="1:16" x14ac:dyDescent="0.2">
      <c r="A41" s="13"/>
      <c r="B41" s="25">
        <v>42237</v>
      </c>
      <c r="C41" s="23">
        <v>1</v>
      </c>
      <c r="D41" s="23">
        <v>1</v>
      </c>
      <c r="E41" s="23">
        <v>1</v>
      </c>
      <c r="F41" s="24">
        <v>2</v>
      </c>
      <c r="G41" s="23">
        <v>1</v>
      </c>
      <c r="H41" s="23"/>
      <c r="I41" s="23">
        <v>1</v>
      </c>
      <c r="J41" s="18">
        <f t="shared" si="0"/>
        <v>4.2</v>
      </c>
      <c r="K41" s="18">
        <f t="shared" si="4"/>
        <v>1.2</v>
      </c>
      <c r="L41" s="18">
        <f t="shared" si="1"/>
        <v>36</v>
      </c>
      <c r="M41" s="19"/>
    </row>
    <row r="42" spans="1:16" x14ac:dyDescent="0.2">
      <c r="A42" s="13"/>
      <c r="B42" s="25">
        <v>42240</v>
      </c>
      <c r="C42" s="23">
        <v>1</v>
      </c>
      <c r="D42" s="23">
        <v>1</v>
      </c>
      <c r="E42" s="23">
        <v>1</v>
      </c>
      <c r="F42" s="24">
        <v>2</v>
      </c>
      <c r="G42" s="23">
        <v>1</v>
      </c>
      <c r="H42" s="23"/>
      <c r="I42" s="23">
        <v>1</v>
      </c>
      <c r="J42" s="18">
        <f t="shared" si="0"/>
        <v>0.7</v>
      </c>
      <c r="K42" s="18">
        <f t="shared" si="4"/>
        <v>0.2</v>
      </c>
      <c r="L42" s="18">
        <f t="shared" si="1"/>
        <v>6</v>
      </c>
      <c r="M42" s="19"/>
    </row>
    <row r="43" spans="1:16" x14ac:dyDescent="0.2">
      <c r="A43" s="13"/>
      <c r="B43" s="25">
        <v>42251</v>
      </c>
      <c r="C43" s="23">
        <v>1</v>
      </c>
      <c r="D43" s="23">
        <v>1</v>
      </c>
      <c r="E43" s="23">
        <v>1</v>
      </c>
      <c r="F43" s="24">
        <v>2</v>
      </c>
      <c r="G43" s="23">
        <v>1</v>
      </c>
      <c r="H43" s="23"/>
      <c r="I43" s="23">
        <v>1</v>
      </c>
      <c r="J43" s="18">
        <f t="shared" si="0"/>
        <v>2.5666666666666669</v>
      </c>
      <c r="K43" s="18">
        <f t="shared" si="4"/>
        <v>0.73333333333333328</v>
      </c>
      <c r="L43" s="18">
        <f t="shared" si="1"/>
        <v>22</v>
      </c>
    </row>
    <row r="44" spans="1:16" x14ac:dyDescent="0.2">
      <c r="A44" s="13"/>
      <c r="B44" s="25">
        <v>42254</v>
      </c>
      <c r="C44" s="23">
        <v>1</v>
      </c>
      <c r="D44" s="23">
        <v>1</v>
      </c>
      <c r="E44" s="23">
        <v>1</v>
      </c>
      <c r="F44" s="24">
        <v>2</v>
      </c>
      <c r="G44" s="23">
        <v>1</v>
      </c>
      <c r="H44" s="23"/>
      <c r="I44" s="23">
        <v>1</v>
      </c>
      <c r="J44" s="18">
        <f t="shared" si="0"/>
        <v>0.7</v>
      </c>
      <c r="K44" s="18">
        <f t="shared" si="4"/>
        <v>0.2</v>
      </c>
      <c r="L44" s="18">
        <f t="shared" si="1"/>
        <v>6</v>
      </c>
      <c r="N44" s="4" t="s">
        <v>28</v>
      </c>
      <c r="O44" s="18">
        <f>SUM(L14:L52)/(B52-B14)</f>
        <v>1.99609375</v>
      </c>
    </row>
    <row r="45" spans="1:16" x14ac:dyDescent="0.2">
      <c r="A45" s="13"/>
      <c r="B45" s="25">
        <v>42265</v>
      </c>
      <c r="C45" s="23">
        <v>1</v>
      </c>
      <c r="D45" s="23">
        <v>1</v>
      </c>
      <c r="E45" s="23">
        <v>1</v>
      </c>
      <c r="F45" s="24">
        <v>2</v>
      </c>
      <c r="G45" s="23">
        <v>1</v>
      </c>
      <c r="H45" s="23"/>
      <c r="I45" s="23">
        <v>1</v>
      </c>
      <c r="J45" s="18">
        <f t="shared" si="0"/>
        <v>2.5666666666666669</v>
      </c>
      <c r="K45" s="18">
        <f t="shared" si="4"/>
        <v>0.73333333333333328</v>
      </c>
      <c r="L45" s="18">
        <f t="shared" si="1"/>
        <v>22</v>
      </c>
      <c r="N45" s="4" t="s">
        <v>63</v>
      </c>
      <c r="O45" s="18">
        <f>30*J59/(B56-B6)</f>
        <v>6.6786786786786818</v>
      </c>
      <c r="P45" s="9">
        <f>O45/9</f>
        <v>0.74207540874207578</v>
      </c>
    </row>
    <row r="46" spans="1:16" x14ac:dyDescent="0.2">
      <c r="A46" s="13"/>
      <c r="B46" s="25">
        <v>42268</v>
      </c>
      <c r="C46" s="23">
        <v>1</v>
      </c>
      <c r="D46" s="23">
        <v>1</v>
      </c>
      <c r="E46" s="23">
        <v>1</v>
      </c>
      <c r="F46" s="24">
        <v>2</v>
      </c>
      <c r="G46" s="23">
        <v>1</v>
      </c>
      <c r="H46" s="23"/>
      <c r="I46" s="23">
        <v>1</v>
      </c>
      <c r="J46" s="18">
        <f t="shared" si="0"/>
        <v>0.7</v>
      </c>
      <c r="K46" s="18">
        <f t="shared" si="4"/>
        <v>0.2</v>
      </c>
      <c r="L46" s="18">
        <f t="shared" si="1"/>
        <v>6</v>
      </c>
    </row>
    <row r="47" spans="1:16" x14ac:dyDescent="0.2">
      <c r="A47" s="13"/>
      <c r="B47" s="25">
        <v>42286</v>
      </c>
      <c r="C47" s="23">
        <v>1</v>
      </c>
      <c r="D47" s="23">
        <v>1</v>
      </c>
      <c r="E47" s="23">
        <v>1</v>
      </c>
      <c r="F47" s="24">
        <v>2</v>
      </c>
      <c r="G47" s="23">
        <v>1</v>
      </c>
      <c r="H47" s="23"/>
      <c r="I47" s="23">
        <v>1</v>
      </c>
      <c r="J47" s="18">
        <f t="shared" si="0"/>
        <v>4.2</v>
      </c>
      <c r="K47" s="18">
        <f t="shared" si="4"/>
        <v>1.2</v>
      </c>
      <c r="L47" s="18">
        <f t="shared" si="1"/>
        <v>36</v>
      </c>
    </row>
    <row r="48" spans="1:16" x14ac:dyDescent="0.2">
      <c r="A48" s="13"/>
      <c r="B48" s="25">
        <v>42289</v>
      </c>
      <c r="C48" s="23">
        <v>1</v>
      </c>
      <c r="D48" s="23">
        <v>1</v>
      </c>
      <c r="E48" s="23">
        <v>1</v>
      </c>
      <c r="F48" s="24">
        <v>2</v>
      </c>
      <c r="G48" s="23">
        <v>1</v>
      </c>
      <c r="H48" s="23"/>
      <c r="I48" s="23">
        <v>1</v>
      </c>
      <c r="J48" s="18">
        <f t="shared" si="0"/>
        <v>0.7</v>
      </c>
      <c r="K48" s="18">
        <f t="shared" si="4"/>
        <v>0.2</v>
      </c>
      <c r="L48" s="18">
        <f t="shared" si="1"/>
        <v>6</v>
      </c>
    </row>
    <row r="49" spans="2:12" x14ac:dyDescent="0.2">
      <c r="B49" s="25">
        <v>42300</v>
      </c>
      <c r="C49" s="23">
        <v>1</v>
      </c>
      <c r="D49" s="23">
        <v>1</v>
      </c>
      <c r="E49" s="23">
        <v>1</v>
      </c>
      <c r="F49" s="24">
        <v>2</v>
      </c>
      <c r="G49" s="23">
        <v>1</v>
      </c>
      <c r="H49" s="23"/>
      <c r="I49" s="23">
        <v>1</v>
      </c>
      <c r="J49" s="18">
        <f t="shared" si="0"/>
        <v>2.5666666666666669</v>
      </c>
      <c r="K49" s="18">
        <f t="shared" si="4"/>
        <v>0.73333333333333328</v>
      </c>
      <c r="L49" s="18">
        <f t="shared" si="1"/>
        <v>22</v>
      </c>
    </row>
    <row r="50" spans="2:12" x14ac:dyDescent="0.2">
      <c r="B50" s="25">
        <v>42303</v>
      </c>
      <c r="C50" s="23">
        <v>1</v>
      </c>
      <c r="D50" s="23">
        <v>1</v>
      </c>
      <c r="E50" s="23">
        <v>1</v>
      </c>
      <c r="F50" s="24">
        <v>2</v>
      </c>
      <c r="G50" s="23">
        <v>1</v>
      </c>
      <c r="H50" s="23"/>
      <c r="I50" s="23">
        <v>1</v>
      </c>
      <c r="J50" s="18">
        <f t="shared" si="0"/>
        <v>0.7</v>
      </c>
      <c r="K50" s="18">
        <f t="shared" si="4"/>
        <v>0.2</v>
      </c>
      <c r="L50" s="18">
        <f t="shared" si="1"/>
        <v>6</v>
      </c>
    </row>
    <row r="51" spans="2:12" x14ac:dyDescent="0.2">
      <c r="B51" s="25">
        <v>42307</v>
      </c>
      <c r="C51" s="23">
        <v>1</v>
      </c>
      <c r="D51" s="23">
        <v>1</v>
      </c>
      <c r="E51" s="23">
        <v>1</v>
      </c>
      <c r="F51" s="24">
        <v>2</v>
      </c>
      <c r="G51" s="23">
        <v>1</v>
      </c>
      <c r="H51" s="23"/>
      <c r="I51" s="23">
        <v>1</v>
      </c>
      <c r="J51" s="18">
        <f t="shared" si="0"/>
        <v>0.93333333333333335</v>
      </c>
      <c r="K51" s="18">
        <f t="shared" si="4"/>
        <v>0.26666666666666666</v>
      </c>
      <c r="L51" s="18">
        <f t="shared" si="1"/>
        <v>8</v>
      </c>
    </row>
    <row r="52" spans="2:12" x14ac:dyDescent="0.2">
      <c r="B52" s="25">
        <v>42314</v>
      </c>
      <c r="C52" s="23">
        <v>1</v>
      </c>
      <c r="D52" s="23">
        <v>1</v>
      </c>
      <c r="E52" s="23">
        <v>1</v>
      </c>
      <c r="F52" s="24">
        <v>1</v>
      </c>
      <c r="G52" s="23">
        <v>1</v>
      </c>
      <c r="H52" s="23"/>
      <c r="I52" s="23">
        <v>1</v>
      </c>
      <c r="J52" s="18">
        <f t="shared" si="0"/>
        <v>1.4</v>
      </c>
      <c r="K52" s="18">
        <f t="shared" si="4"/>
        <v>0.23333333333333334</v>
      </c>
      <c r="L52" s="18">
        <f t="shared" si="1"/>
        <v>7</v>
      </c>
    </row>
    <row r="53" spans="2:12" x14ac:dyDescent="0.2">
      <c r="B53" s="25">
        <v>42317</v>
      </c>
      <c r="C53" s="23">
        <v>1</v>
      </c>
      <c r="D53" s="24">
        <v>1</v>
      </c>
      <c r="E53" s="23">
        <v>1</v>
      </c>
      <c r="F53" s="23"/>
      <c r="G53" s="23">
        <v>1</v>
      </c>
      <c r="H53" s="23"/>
      <c r="I53" s="24">
        <v>2</v>
      </c>
      <c r="J53" s="18">
        <f t="shared" si="0"/>
        <v>0.6</v>
      </c>
      <c r="K53" s="18">
        <f>SUM(D53,I53)*(B53-B52)/30</f>
        <v>0.3</v>
      </c>
      <c r="L53" s="18"/>
    </row>
    <row r="54" spans="2:12" x14ac:dyDescent="0.2">
      <c r="B54" s="25">
        <v>42328</v>
      </c>
      <c r="C54" s="23">
        <v>1</v>
      </c>
      <c r="D54" s="24">
        <v>1</v>
      </c>
      <c r="E54" s="23">
        <v>1</v>
      </c>
      <c r="F54" s="23"/>
      <c r="G54" s="23">
        <v>1</v>
      </c>
      <c r="H54" s="23"/>
      <c r="I54" s="24">
        <v>2</v>
      </c>
      <c r="J54" s="18">
        <f t="shared" si="0"/>
        <v>2.2000000000000002</v>
      </c>
      <c r="K54" s="18">
        <f>SUM(D54,I54)*(B54-B53)/30</f>
        <v>1.1000000000000001</v>
      </c>
      <c r="L54" s="18"/>
    </row>
    <row r="55" spans="2:12" x14ac:dyDescent="0.2">
      <c r="B55" s="25">
        <v>42331</v>
      </c>
      <c r="C55" s="24">
        <v>1</v>
      </c>
      <c r="D55" s="24">
        <v>1</v>
      </c>
      <c r="E55" s="24">
        <v>1</v>
      </c>
      <c r="F55" s="23"/>
      <c r="G55" s="24">
        <v>1</v>
      </c>
      <c r="H55" s="23"/>
      <c r="I55" s="23">
        <v>1</v>
      </c>
      <c r="J55" s="18">
        <f t="shared" si="0"/>
        <v>0.5</v>
      </c>
      <c r="K55" s="18">
        <f>SUM(C55:E55,G55)*(B55-B54)/30</f>
        <v>0.4</v>
      </c>
      <c r="L55" s="18"/>
    </row>
    <row r="56" spans="2:12" x14ac:dyDescent="0.2">
      <c r="B56" s="25">
        <v>42342</v>
      </c>
      <c r="C56" s="24">
        <v>1</v>
      </c>
      <c r="D56" s="24">
        <v>1</v>
      </c>
      <c r="E56" s="24">
        <v>1</v>
      </c>
      <c r="F56" s="23"/>
      <c r="G56" s="24">
        <v>1</v>
      </c>
      <c r="H56" s="23"/>
      <c r="I56" s="23">
        <v>1</v>
      </c>
      <c r="J56" s="18">
        <f t="shared" si="0"/>
        <v>1.8333333333333333</v>
      </c>
      <c r="K56" s="18">
        <f>SUM(C56:E56,G56)*(B56-B55)/30</f>
        <v>1.4666666666666666</v>
      </c>
      <c r="L56" s="18"/>
    </row>
    <row r="57" spans="2:12" x14ac:dyDescent="0.2">
      <c r="C57" s="23"/>
      <c r="D57" s="23"/>
      <c r="E57" s="23"/>
      <c r="F57" s="23"/>
      <c r="G57" s="23"/>
      <c r="H57" s="23"/>
      <c r="I57" s="23"/>
    </row>
    <row r="59" spans="2:12" x14ac:dyDescent="0.2">
      <c r="I59" s="4" t="s">
        <v>22</v>
      </c>
      <c r="J59" s="18">
        <f>SUM(J6:J56)</f>
        <v>74.133333333333368</v>
      </c>
      <c r="K59" s="18">
        <f>SUM(K6:K56)</f>
        <v>30.36666666666666</v>
      </c>
    </row>
    <row r="60" spans="2:12" x14ac:dyDescent="0.2">
      <c r="F60" s="18"/>
    </row>
    <row r="61" spans="2:12" x14ac:dyDescent="0.2">
      <c r="K61" s="18"/>
    </row>
  </sheetData>
  <phoneticPr fontId="0" type="noConversion"/>
  <pageMargins left="0.75" right="0.75" top="1" bottom="1" header="0.5" footer="0.5"/>
  <pageSetup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9"/>
  <sheetViews>
    <sheetView tabSelected="1" workbookViewId="0">
      <selection activeCell="B18" sqref="B18"/>
    </sheetView>
  </sheetViews>
  <sheetFormatPr defaultRowHeight="12.75" x14ac:dyDescent="0.2"/>
  <cols>
    <col min="2" max="2" width="21.5703125" bestFit="1" customWidth="1"/>
    <col min="3" max="3" width="10.28515625" customWidth="1"/>
    <col min="4" max="4" width="17" bestFit="1" customWidth="1"/>
  </cols>
  <sheetData>
    <row r="1" spans="2:6" x14ac:dyDescent="0.2">
      <c r="B1" s="1"/>
      <c r="C1" s="20"/>
    </row>
    <row r="2" spans="2:6" x14ac:dyDescent="0.2">
      <c r="B2" s="1"/>
      <c r="C2" s="20"/>
    </row>
    <row r="3" spans="2:6" x14ac:dyDescent="0.2">
      <c r="B3" s="1"/>
      <c r="C3" s="21" t="s">
        <v>25</v>
      </c>
      <c r="D3" s="1"/>
    </row>
    <row r="4" spans="2:6" x14ac:dyDescent="0.2">
      <c r="B4" s="1" t="s">
        <v>23</v>
      </c>
      <c r="C4" s="20">
        <f>Staffing!J59</f>
        <v>74.133333333333368</v>
      </c>
      <c r="D4" s="20"/>
    </row>
    <row r="5" spans="2:6" x14ac:dyDescent="0.2">
      <c r="B5" s="1" t="s">
        <v>24</v>
      </c>
      <c r="C5" s="20">
        <f>('Project Plan'!G56-'Project Plan'!G5)/30</f>
        <v>11.1</v>
      </c>
      <c r="D5" s="20"/>
    </row>
    <row r="6" spans="2:6" x14ac:dyDescent="0.2">
      <c r="B6" s="1" t="s">
        <v>26</v>
      </c>
      <c r="C6" s="20">
        <f>Staffing!$J$59*30/(Staffing!B56-Staffing!B6)</f>
        <v>6.6786786786786818</v>
      </c>
      <c r="D6" s="20"/>
      <c r="E6" s="22"/>
      <c r="F6" s="22"/>
    </row>
    <row r="7" spans="2:6" x14ac:dyDescent="0.2">
      <c r="B7" s="1" t="s">
        <v>69</v>
      </c>
      <c r="C7" s="2">
        <f>'Project Plan'!E59/(30*C4)</f>
        <v>0.25404676258992798</v>
      </c>
      <c r="D7" s="2"/>
    </row>
    <row r="8" spans="2:6" x14ac:dyDescent="0.2">
      <c r="B8" s="1" t="s">
        <v>71</v>
      </c>
      <c r="C8" s="9">
        <f>('Project Plan'!G10-'Project Plan'!G5)/('Project Plan'!G56-'Project Plan'!G5)</f>
        <v>0.11711711711711711</v>
      </c>
      <c r="D8" s="9"/>
    </row>
    <row r="9" spans="2:6" x14ac:dyDescent="0.2">
      <c r="B9" s="1"/>
    </row>
  </sheetData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4"/>
  <sheetViews>
    <sheetView workbookViewId="0">
      <selection activeCell="C2" sqref="C2"/>
    </sheetView>
  </sheetViews>
  <sheetFormatPr defaultRowHeight="13.5" customHeight="1" x14ac:dyDescent="0.2"/>
  <cols>
    <col min="1" max="1" width="9.5703125" customWidth="1"/>
    <col min="2" max="2" width="7.7109375" style="26" customWidth="1"/>
    <col min="3" max="3" width="20.7109375" customWidth="1"/>
    <col min="4" max="4" width="13.42578125" style="31" customWidth="1"/>
    <col min="5" max="5" width="22.85546875" style="31" bestFit="1" customWidth="1"/>
    <col min="6" max="6" width="35.5703125" style="31" bestFit="1" customWidth="1"/>
    <col min="10" max="10" width="17.7109375" bestFit="1" customWidth="1"/>
    <col min="15" max="15" width="105.28515625" bestFit="1" customWidth="1"/>
  </cols>
  <sheetData>
    <row r="1" spans="1:15" ht="13.5" customHeight="1" x14ac:dyDescent="0.2">
      <c r="B1" s="26" t="s">
        <v>14</v>
      </c>
      <c r="C1" s="1" t="s">
        <v>3</v>
      </c>
      <c r="D1" s="26" t="s">
        <v>12</v>
      </c>
      <c r="E1" s="26" t="s">
        <v>77</v>
      </c>
      <c r="F1" s="26" t="s">
        <v>78</v>
      </c>
    </row>
    <row r="2" spans="1:15" ht="13.5" customHeight="1" x14ac:dyDescent="0.25">
      <c r="B2" s="27">
        <v>1</v>
      </c>
      <c r="C2" s="28" t="s">
        <v>13</v>
      </c>
      <c r="D2" s="27"/>
      <c r="E2" s="29"/>
      <c r="F2" s="30"/>
      <c r="I2" s="1" t="s">
        <v>79</v>
      </c>
      <c r="L2">
        <v>1</v>
      </c>
    </row>
    <row r="3" spans="1:15" ht="13.5" customHeight="1" x14ac:dyDescent="0.25">
      <c r="A3" s="1"/>
      <c r="B3" s="26">
        <v>2</v>
      </c>
      <c r="C3" t="s">
        <v>1</v>
      </c>
      <c r="D3" s="31">
        <v>1</v>
      </c>
      <c r="E3" s="32">
        <v>1</v>
      </c>
      <c r="F3" s="31">
        <f>LEN(TRIM(E3))-LEN(SUBSTITUTE(TRIM(E3),",",""))+1</f>
        <v>1</v>
      </c>
      <c r="I3" s="1" t="s">
        <v>80</v>
      </c>
      <c r="J3" t="s">
        <v>81</v>
      </c>
      <c r="L3">
        <f>COUNTA(C2:C7)</f>
        <v>6</v>
      </c>
      <c r="O3" s="33"/>
    </row>
    <row r="4" spans="1:15" ht="13.5" customHeight="1" x14ac:dyDescent="0.25">
      <c r="A4" s="20"/>
      <c r="B4" s="26">
        <v>3</v>
      </c>
      <c r="C4" t="s">
        <v>4</v>
      </c>
      <c r="D4" s="31">
        <v>1</v>
      </c>
      <c r="E4" s="32">
        <v>1</v>
      </c>
      <c r="F4" s="31">
        <f>LEN(TRIM(E4))-LEN(SUBSTITUTE(TRIM(E4),",",""))+1</f>
        <v>1</v>
      </c>
      <c r="I4" s="1" t="s">
        <v>82</v>
      </c>
      <c r="J4" t="s">
        <v>83</v>
      </c>
      <c r="L4">
        <f>SUM(F3:F7)</f>
        <v>6</v>
      </c>
    </row>
    <row r="5" spans="1:15" ht="13.5" customHeight="1" x14ac:dyDescent="0.25">
      <c r="A5" s="20"/>
      <c r="B5" s="26">
        <v>4</v>
      </c>
      <c r="C5" t="s">
        <v>61</v>
      </c>
      <c r="D5" s="31">
        <v>3</v>
      </c>
      <c r="E5" s="32">
        <v>3</v>
      </c>
      <c r="F5" s="31">
        <f>LEN(TRIM(E5))-LEN(SUBSTITUTE(TRIM(E5),",",""))+1</f>
        <v>1</v>
      </c>
      <c r="I5" s="1"/>
    </row>
    <row r="6" spans="1:15" ht="13.5" customHeight="1" x14ac:dyDescent="0.25">
      <c r="A6" s="20"/>
      <c r="B6" s="26">
        <v>5</v>
      </c>
      <c r="C6" t="s">
        <v>29</v>
      </c>
      <c r="D6" s="31">
        <v>4</v>
      </c>
      <c r="E6" s="32">
        <v>4</v>
      </c>
      <c r="F6" s="31">
        <f>LEN(TRIM(E6))-LEN(SUBSTITUTE(TRIM(E6),",",""))+1</f>
        <v>1</v>
      </c>
      <c r="I6" s="34" t="s">
        <v>84</v>
      </c>
      <c r="J6" s="34" t="s">
        <v>85</v>
      </c>
      <c r="K6" s="34"/>
      <c r="L6" s="34">
        <f>L4-L3+2*L2</f>
        <v>2</v>
      </c>
      <c r="O6" s="35"/>
    </row>
    <row r="7" spans="1:15" ht="13.5" customHeight="1" x14ac:dyDescent="0.25">
      <c r="A7" s="20"/>
      <c r="B7" s="27">
        <v>6</v>
      </c>
      <c r="C7" s="36" t="s">
        <v>55</v>
      </c>
      <c r="D7" s="30" t="s">
        <v>86</v>
      </c>
      <c r="E7" s="29" t="s">
        <v>86</v>
      </c>
      <c r="F7" s="30">
        <f>LEN(TRIM(E7))-LEN(SUBSTITUTE(TRIM(E7),",",""))+1</f>
        <v>2</v>
      </c>
    </row>
    <row r="8" spans="1:15" ht="13.5" customHeight="1" x14ac:dyDescent="0.25">
      <c r="A8" s="2"/>
      <c r="B8" s="26">
        <v>8</v>
      </c>
      <c r="C8" t="s">
        <v>31</v>
      </c>
      <c r="D8" s="31">
        <v>6</v>
      </c>
      <c r="E8" s="32">
        <v>6</v>
      </c>
      <c r="F8" s="31">
        <v>1</v>
      </c>
    </row>
    <row r="9" spans="1:15" ht="13.5" customHeight="1" x14ac:dyDescent="0.25">
      <c r="A9" s="9"/>
      <c r="B9" s="26">
        <v>11</v>
      </c>
      <c r="C9" t="s">
        <v>120</v>
      </c>
      <c r="D9" s="31">
        <v>6</v>
      </c>
      <c r="E9" s="32">
        <v>6</v>
      </c>
      <c r="F9" s="31">
        <v>1</v>
      </c>
    </row>
    <row r="10" spans="1:15" ht="13.5" customHeight="1" x14ac:dyDescent="0.25">
      <c r="B10" s="26">
        <v>9</v>
      </c>
      <c r="C10" t="s">
        <v>2</v>
      </c>
      <c r="D10" s="31">
        <v>8</v>
      </c>
      <c r="E10" s="32">
        <v>8</v>
      </c>
      <c r="F10" s="31">
        <f>LEN(TRIM(E10))-LEN(SUBSTITUTE(TRIM(E10),",",""))+1</f>
        <v>1</v>
      </c>
      <c r="I10" s="1" t="s">
        <v>79</v>
      </c>
      <c r="L10">
        <v>1</v>
      </c>
    </row>
    <row r="11" spans="1:15" ht="13.5" customHeight="1" x14ac:dyDescent="0.25">
      <c r="B11" s="26">
        <v>14</v>
      </c>
      <c r="C11" t="s">
        <v>11</v>
      </c>
      <c r="D11" s="31">
        <v>8</v>
      </c>
      <c r="E11" s="32">
        <v>8</v>
      </c>
      <c r="F11" s="31">
        <f>LEN(TRIM(E11))-LEN(SUBSTITUTE(TRIM(E11),",",""))+1</f>
        <v>1</v>
      </c>
      <c r="I11" s="1" t="s">
        <v>80</v>
      </c>
      <c r="J11" t="s">
        <v>81</v>
      </c>
      <c r="L11">
        <f>COUNTA(C7:C14)</f>
        <v>8</v>
      </c>
    </row>
    <row r="12" spans="1:15" ht="13.5" customHeight="1" x14ac:dyDescent="0.25">
      <c r="B12" s="26">
        <v>15</v>
      </c>
      <c r="C12" t="s">
        <v>34</v>
      </c>
      <c r="D12" s="31">
        <v>8</v>
      </c>
      <c r="E12" s="32">
        <v>8</v>
      </c>
      <c r="F12" s="31">
        <f>LEN(TRIM(E12))-LEN(SUBSTITUTE(TRIM(E12),",",""))+1</f>
        <v>1</v>
      </c>
      <c r="I12" s="1" t="s">
        <v>82</v>
      </c>
      <c r="J12" t="s">
        <v>83</v>
      </c>
      <c r="L12">
        <f>SUM(F8:F14)</f>
        <v>10</v>
      </c>
    </row>
    <row r="13" spans="1:15" ht="13.5" customHeight="1" x14ac:dyDescent="0.25">
      <c r="B13" s="26">
        <v>16</v>
      </c>
      <c r="C13" t="s">
        <v>10</v>
      </c>
      <c r="D13" s="31">
        <v>8</v>
      </c>
      <c r="E13" s="32">
        <v>8</v>
      </c>
      <c r="F13" s="31">
        <f>LEN(TRIM(E13))-LEN(SUBSTITUTE(TRIM(E13),",",""))+1</f>
        <v>1</v>
      </c>
      <c r="I13" s="1"/>
    </row>
    <row r="14" spans="1:15" ht="13.5" customHeight="1" x14ac:dyDescent="0.25">
      <c r="B14" s="27">
        <v>17</v>
      </c>
      <c r="C14" s="36" t="s">
        <v>73</v>
      </c>
      <c r="D14" s="30" t="s">
        <v>87</v>
      </c>
      <c r="E14" s="29" t="s">
        <v>87</v>
      </c>
      <c r="F14" s="30">
        <f>LEN(TRIM(E14))-LEN(SUBSTITUTE(TRIM(E14),",",""))+1</f>
        <v>4</v>
      </c>
      <c r="I14" s="34" t="s">
        <v>84</v>
      </c>
      <c r="J14" s="34" t="s">
        <v>85</v>
      </c>
      <c r="K14" s="34"/>
      <c r="L14" s="34">
        <f>L12-L11+2*L10</f>
        <v>4</v>
      </c>
    </row>
    <row r="15" spans="1:15" ht="13.5" customHeight="1" x14ac:dyDescent="0.25">
      <c r="B15" s="26">
        <v>7</v>
      </c>
      <c r="C15" t="s">
        <v>30</v>
      </c>
      <c r="D15" s="31">
        <v>17</v>
      </c>
      <c r="E15" s="32">
        <v>17</v>
      </c>
      <c r="F15" s="31">
        <v>1</v>
      </c>
    </row>
    <row r="16" spans="1:15" ht="13.5" customHeight="1" x14ac:dyDescent="0.2">
      <c r="B16" s="26">
        <v>18</v>
      </c>
      <c r="C16" t="s">
        <v>35</v>
      </c>
      <c r="D16" s="31">
        <v>17</v>
      </c>
      <c r="E16" s="31">
        <v>17</v>
      </c>
      <c r="F16" s="31">
        <v>1</v>
      </c>
    </row>
    <row r="17" spans="2:12" ht="13.5" customHeight="1" x14ac:dyDescent="0.2">
      <c r="B17" s="26">
        <v>19</v>
      </c>
      <c r="C17" t="s">
        <v>36</v>
      </c>
      <c r="D17" s="31">
        <v>17</v>
      </c>
      <c r="E17" s="31">
        <v>17</v>
      </c>
      <c r="F17" s="31">
        <v>1</v>
      </c>
    </row>
    <row r="18" spans="2:12" ht="13.5" customHeight="1" x14ac:dyDescent="0.2">
      <c r="B18" s="26">
        <v>23</v>
      </c>
      <c r="C18" t="s">
        <v>39</v>
      </c>
      <c r="D18" s="31">
        <v>17</v>
      </c>
      <c r="E18" s="31">
        <v>17</v>
      </c>
      <c r="F18" s="31">
        <v>1</v>
      </c>
    </row>
    <row r="19" spans="2:12" ht="13.5" customHeight="1" x14ac:dyDescent="0.2">
      <c r="B19" s="26">
        <v>10</v>
      </c>
      <c r="C19" t="s">
        <v>9</v>
      </c>
      <c r="D19" s="31">
        <v>9</v>
      </c>
      <c r="E19" s="31">
        <v>9</v>
      </c>
      <c r="F19" s="31">
        <v>1</v>
      </c>
    </row>
    <row r="20" spans="2:12" ht="13.5" customHeight="1" x14ac:dyDescent="0.2">
      <c r="B20" s="26">
        <v>20</v>
      </c>
      <c r="C20" t="s">
        <v>37</v>
      </c>
      <c r="D20" s="31" t="s">
        <v>88</v>
      </c>
      <c r="E20" s="31">
        <v>18</v>
      </c>
      <c r="F20" s="31">
        <v>1</v>
      </c>
    </row>
    <row r="21" spans="2:12" ht="13.5" customHeight="1" x14ac:dyDescent="0.25">
      <c r="B21" s="26">
        <v>21</v>
      </c>
      <c r="C21" t="s">
        <v>38</v>
      </c>
      <c r="D21" s="31" t="s">
        <v>89</v>
      </c>
      <c r="E21" s="32">
        <v>19</v>
      </c>
      <c r="F21" s="31">
        <f>LEN(TRIM(E21))-LEN(SUBSTITUTE(TRIM(E21),",",""))+1</f>
        <v>1</v>
      </c>
      <c r="I21" s="1" t="s">
        <v>79</v>
      </c>
      <c r="L21">
        <v>1</v>
      </c>
    </row>
    <row r="22" spans="2:12" ht="13.5" customHeight="1" x14ac:dyDescent="0.25">
      <c r="B22" s="26">
        <v>12</v>
      </c>
      <c r="C22" t="s">
        <v>32</v>
      </c>
      <c r="D22" s="31">
        <v>7</v>
      </c>
      <c r="E22" s="32">
        <v>7</v>
      </c>
      <c r="F22" s="31">
        <f>LEN(TRIM(E22))-LEN(SUBSTITUTE(TRIM(E22),",",""))+1</f>
        <v>1</v>
      </c>
      <c r="I22" s="1" t="s">
        <v>80</v>
      </c>
      <c r="J22" t="s">
        <v>81</v>
      </c>
      <c r="L22">
        <f>COUNTA(C14:C25)</f>
        <v>12</v>
      </c>
    </row>
    <row r="23" spans="2:12" ht="13.5" customHeight="1" x14ac:dyDescent="0.25">
      <c r="B23" s="26">
        <v>22</v>
      </c>
      <c r="C23" t="s">
        <v>57</v>
      </c>
      <c r="D23" s="31" t="s">
        <v>100</v>
      </c>
      <c r="E23" s="32">
        <v>20</v>
      </c>
      <c r="F23" s="31">
        <f>LEN(TRIM(E23))-LEN(SUBSTITUTE(TRIM(E23),",",""))+1</f>
        <v>1</v>
      </c>
      <c r="I23" s="1" t="s">
        <v>82</v>
      </c>
      <c r="J23" t="s">
        <v>83</v>
      </c>
      <c r="L23">
        <f>SUM(F15:F25)</f>
        <v>13</v>
      </c>
    </row>
    <row r="24" spans="2:12" ht="13.5" customHeight="1" x14ac:dyDescent="0.25">
      <c r="B24" s="26">
        <v>24</v>
      </c>
      <c r="C24" t="s">
        <v>40</v>
      </c>
      <c r="D24" s="31" t="s">
        <v>101</v>
      </c>
      <c r="E24" s="32">
        <v>21</v>
      </c>
      <c r="F24" s="31">
        <f>LEN(TRIM(E24))-LEN(SUBSTITUTE(TRIM(E24),",",""))+1</f>
        <v>1</v>
      </c>
      <c r="I24" s="1"/>
    </row>
    <row r="25" spans="2:12" ht="13.5" customHeight="1" x14ac:dyDescent="0.25">
      <c r="B25" s="27">
        <v>25</v>
      </c>
      <c r="C25" s="36" t="s">
        <v>74</v>
      </c>
      <c r="D25" s="30" t="s">
        <v>90</v>
      </c>
      <c r="E25" s="29" t="s">
        <v>110</v>
      </c>
      <c r="F25" s="30">
        <f>LEN(TRIM(E25))-LEN(SUBSTITUTE(TRIM(E25),",",""))+1</f>
        <v>3</v>
      </c>
      <c r="I25" s="34" t="s">
        <v>84</v>
      </c>
      <c r="J25" s="34" t="s">
        <v>85</v>
      </c>
      <c r="K25" s="34"/>
      <c r="L25" s="34">
        <f>L23-L22+2*L21</f>
        <v>3</v>
      </c>
    </row>
    <row r="26" spans="2:12" ht="13.5" customHeight="1" x14ac:dyDescent="0.25">
      <c r="B26" s="26">
        <v>26</v>
      </c>
      <c r="C26" t="s">
        <v>41</v>
      </c>
      <c r="D26" s="31">
        <v>25</v>
      </c>
      <c r="E26" s="32">
        <v>25</v>
      </c>
      <c r="F26" s="31">
        <v>1</v>
      </c>
    </row>
    <row r="27" spans="2:12" ht="13.5" customHeight="1" x14ac:dyDescent="0.25">
      <c r="B27" s="26">
        <v>32</v>
      </c>
      <c r="C27" t="s">
        <v>46</v>
      </c>
      <c r="D27" s="31">
        <v>25</v>
      </c>
      <c r="E27" s="32">
        <v>25</v>
      </c>
      <c r="F27" s="31">
        <f t="shared" ref="F27:F53" si="0">LEN(TRIM(E27))-LEN(SUBSTITUTE(TRIM(E27),",",""))+1</f>
        <v>1</v>
      </c>
    </row>
    <row r="28" spans="2:12" ht="13.5" customHeight="1" x14ac:dyDescent="0.25">
      <c r="B28" s="26">
        <v>27</v>
      </c>
      <c r="C28" t="s">
        <v>42</v>
      </c>
      <c r="D28" s="31" t="s">
        <v>102</v>
      </c>
      <c r="E28" s="32">
        <v>26</v>
      </c>
      <c r="F28" s="31">
        <f t="shared" si="0"/>
        <v>1</v>
      </c>
    </row>
    <row r="29" spans="2:12" ht="13.5" customHeight="1" x14ac:dyDescent="0.25">
      <c r="B29" s="26">
        <v>13</v>
      </c>
      <c r="C29" t="s">
        <v>33</v>
      </c>
      <c r="D29" s="31">
        <v>12</v>
      </c>
      <c r="E29" s="32">
        <v>12</v>
      </c>
      <c r="F29" s="31">
        <f t="shared" si="0"/>
        <v>1</v>
      </c>
    </row>
    <row r="30" spans="2:12" ht="13.5" customHeight="1" x14ac:dyDescent="0.25">
      <c r="B30" s="26">
        <v>28</v>
      </c>
      <c r="C30" t="s">
        <v>43</v>
      </c>
      <c r="D30" s="31" t="s">
        <v>103</v>
      </c>
      <c r="E30" s="32">
        <v>32</v>
      </c>
      <c r="F30" s="31">
        <f t="shared" si="0"/>
        <v>1</v>
      </c>
      <c r="I30" s="1" t="s">
        <v>79</v>
      </c>
      <c r="L30">
        <v>1</v>
      </c>
    </row>
    <row r="31" spans="2:12" ht="13.5" customHeight="1" x14ac:dyDescent="0.25">
      <c r="B31" s="26">
        <v>30</v>
      </c>
      <c r="C31" t="s">
        <v>45</v>
      </c>
      <c r="D31" s="31" t="s">
        <v>91</v>
      </c>
      <c r="E31" s="32">
        <v>27</v>
      </c>
      <c r="F31" s="31">
        <f t="shared" si="0"/>
        <v>1</v>
      </c>
      <c r="I31" s="1" t="s">
        <v>80</v>
      </c>
      <c r="J31" t="s">
        <v>81</v>
      </c>
      <c r="L31">
        <f>COUNTA(C25:C34)</f>
        <v>10</v>
      </c>
    </row>
    <row r="32" spans="2:12" ht="13.5" customHeight="1" x14ac:dyDescent="0.25">
      <c r="B32" s="26">
        <v>29</v>
      </c>
      <c r="C32" t="s">
        <v>44</v>
      </c>
      <c r="D32" s="31" t="s">
        <v>92</v>
      </c>
      <c r="E32" s="32">
        <v>28</v>
      </c>
      <c r="F32" s="31">
        <f t="shared" si="0"/>
        <v>1</v>
      </c>
      <c r="I32" s="1" t="s">
        <v>82</v>
      </c>
      <c r="J32" t="s">
        <v>83</v>
      </c>
      <c r="L32">
        <f>SUM(F26:F34)</f>
        <v>9</v>
      </c>
    </row>
    <row r="33" spans="2:12" ht="13.5" customHeight="1" x14ac:dyDescent="0.25">
      <c r="B33" s="26">
        <v>33</v>
      </c>
      <c r="C33" t="s">
        <v>47</v>
      </c>
      <c r="D33" s="31" t="s">
        <v>104</v>
      </c>
      <c r="E33" s="32">
        <v>30</v>
      </c>
      <c r="F33" s="31">
        <f t="shared" si="0"/>
        <v>1</v>
      </c>
      <c r="I33" s="1"/>
    </row>
    <row r="34" spans="2:12" ht="13.5" customHeight="1" x14ac:dyDescent="0.25">
      <c r="B34" s="27">
        <v>31</v>
      </c>
      <c r="C34" s="36" t="s">
        <v>58</v>
      </c>
      <c r="D34" s="30" t="s">
        <v>93</v>
      </c>
      <c r="E34" s="29">
        <v>29</v>
      </c>
      <c r="F34" s="30">
        <f t="shared" si="0"/>
        <v>1</v>
      </c>
      <c r="I34" s="34" t="s">
        <v>84</v>
      </c>
      <c r="J34" s="34" t="s">
        <v>85</v>
      </c>
      <c r="K34" s="34"/>
      <c r="L34" s="34">
        <f>L32-L31+2*L30</f>
        <v>1</v>
      </c>
    </row>
    <row r="35" spans="2:12" ht="13.5" customHeight="1" x14ac:dyDescent="0.25">
      <c r="B35" s="26">
        <v>34</v>
      </c>
      <c r="C35" t="s">
        <v>75</v>
      </c>
      <c r="D35" s="31" t="s">
        <v>94</v>
      </c>
      <c r="E35" s="32" t="s">
        <v>111</v>
      </c>
      <c r="F35" s="31">
        <f t="shared" si="0"/>
        <v>2</v>
      </c>
    </row>
    <row r="36" spans="2:12" ht="13.5" customHeight="1" x14ac:dyDescent="0.25">
      <c r="B36" s="26">
        <v>35</v>
      </c>
      <c r="C36" t="s">
        <v>65</v>
      </c>
      <c r="D36" s="31">
        <v>34</v>
      </c>
      <c r="E36" s="32">
        <v>34</v>
      </c>
      <c r="F36" s="31">
        <f t="shared" si="0"/>
        <v>1</v>
      </c>
      <c r="I36" s="1" t="s">
        <v>79</v>
      </c>
      <c r="L36">
        <v>1</v>
      </c>
    </row>
    <row r="37" spans="2:12" ht="13.5" customHeight="1" x14ac:dyDescent="0.25">
      <c r="B37" s="26">
        <v>39</v>
      </c>
      <c r="C37" t="s">
        <v>48</v>
      </c>
      <c r="D37" s="31">
        <v>34</v>
      </c>
      <c r="E37" s="32">
        <v>34</v>
      </c>
      <c r="F37" s="31">
        <f t="shared" si="0"/>
        <v>1</v>
      </c>
      <c r="I37" s="1" t="s">
        <v>80</v>
      </c>
      <c r="J37" t="s">
        <v>81</v>
      </c>
      <c r="L37">
        <f>COUNTA(C34:C40)</f>
        <v>7</v>
      </c>
    </row>
    <row r="38" spans="2:12" ht="13.5" customHeight="1" x14ac:dyDescent="0.25">
      <c r="B38" s="26">
        <v>36</v>
      </c>
      <c r="C38" t="s">
        <v>66</v>
      </c>
      <c r="D38" s="31" t="s">
        <v>105</v>
      </c>
      <c r="E38" s="32">
        <v>35</v>
      </c>
      <c r="F38" s="31">
        <f t="shared" si="0"/>
        <v>1</v>
      </c>
      <c r="I38" s="1" t="s">
        <v>82</v>
      </c>
      <c r="J38" t="s">
        <v>83</v>
      </c>
      <c r="L38">
        <f>SUM(F35:F40)</f>
        <v>8</v>
      </c>
    </row>
    <row r="39" spans="2:12" ht="13.5" customHeight="1" x14ac:dyDescent="0.25">
      <c r="B39" s="26">
        <v>37</v>
      </c>
      <c r="C39" t="s">
        <v>70</v>
      </c>
      <c r="D39" s="31" t="s">
        <v>106</v>
      </c>
      <c r="E39" s="32">
        <v>39</v>
      </c>
      <c r="F39" s="31">
        <f t="shared" si="0"/>
        <v>1</v>
      </c>
      <c r="I39" s="1"/>
    </row>
    <row r="40" spans="2:12" ht="13.5" customHeight="1" x14ac:dyDescent="0.25">
      <c r="B40" s="27">
        <v>38</v>
      </c>
      <c r="C40" s="36" t="s">
        <v>76</v>
      </c>
      <c r="D40" s="30" t="s">
        <v>116</v>
      </c>
      <c r="E40" s="29" t="s">
        <v>112</v>
      </c>
      <c r="F40" s="30">
        <f t="shared" si="0"/>
        <v>2</v>
      </c>
      <c r="I40" s="34" t="s">
        <v>84</v>
      </c>
      <c r="J40" s="34" t="s">
        <v>85</v>
      </c>
      <c r="K40" s="34"/>
      <c r="L40" s="34">
        <f>L38-L37+2*L36</f>
        <v>3</v>
      </c>
    </row>
    <row r="41" spans="2:12" ht="13.5" customHeight="1" x14ac:dyDescent="0.25">
      <c r="B41" s="26">
        <v>40</v>
      </c>
      <c r="C41" t="s">
        <v>49</v>
      </c>
      <c r="D41" s="31" t="s">
        <v>117</v>
      </c>
      <c r="E41" s="32">
        <v>38</v>
      </c>
      <c r="F41" s="31">
        <f t="shared" si="0"/>
        <v>1</v>
      </c>
      <c r="I41" s="1" t="s">
        <v>79</v>
      </c>
      <c r="L41">
        <v>1</v>
      </c>
    </row>
    <row r="42" spans="2:12" ht="13.5" customHeight="1" x14ac:dyDescent="0.25">
      <c r="B42" s="26">
        <v>41</v>
      </c>
      <c r="C42" t="s">
        <v>50</v>
      </c>
      <c r="D42" s="31" t="s">
        <v>107</v>
      </c>
      <c r="E42" s="32">
        <v>38</v>
      </c>
      <c r="F42" s="31">
        <f t="shared" si="0"/>
        <v>1</v>
      </c>
      <c r="I42" s="1" t="s">
        <v>80</v>
      </c>
      <c r="J42" t="s">
        <v>81</v>
      </c>
      <c r="L42">
        <f>COUNTA(C40:C45)</f>
        <v>6</v>
      </c>
    </row>
    <row r="43" spans="2:12" ht="13.5" customHeight="1" x14ac:dyDescent="0.25">
      <c r="B43" s="26">
        <v>42</v>
      </c>
      <c r="C43" t="s">
        <v>59</v>
      </c>
      <c r="D43" s="31" t="s">
        <v>118</v>
      </c>
      <c r="E43" s="32">
        <v>40</v>
      </c>
      <c r="F43" s="31">
        <f t="shared" si="0"/>
        <v>1</v>
      </c>
      <c r="I43" s="1" t="s">
        <v>82</v>
      </c>
      <c r="J43" t="s">
        <v>83</v>
      </c>
      <c r="L43">
        <f>SUM(F41:F45)</f>
        <v>6</v>
      </c>
    </row>
    <row r="44" spans="2:12" ht="13.5" customHeight="1" x14ac:dyDescent="0.25">
      <c r="B44" s="26">
        <v>43</v>
      </c>
      <c r="C44" t="s">
        <v>67</v>
      </c>
      <c r="D44" s="31" t="s">
        <v>119</v>
      </c>
      <c r="E44" s="32">
        <v>41</v>
      </c>
      <c r="F44" s="31">
        <f t="shared" si="0"/>
        <v>1</v>
      </c>
      <c r="I44" s="1"/>
    </row>
    <row r="45" spans="2:12" ht="13.5" customHeight="1" x14ac:dyDescent="0.25">
      <c r="B45" s="27">
        <v>44</v>
      </c>
      <c r="C45" s="36" t="s">
        <v>56</v>
      </c>
      <c r="D45" s="30" t="s">
        <v>95</v>
      </c>
      <c r="E45" s="29" t="s">
        <v>113</v>
      </c>
      <c r="F45" s="30">
        <f t="shared" si="0"/>
        <v>2</v>
      </c>
      <c r="I45" s="34" t="s">
        <v>84</v>
      </c>
      <c r="J45" s="34" t="s">
        <v>85</v>
      </c>
      <c r="K45" s="34"/>
      <c r="L45" s="34">
        <f>L43-L42+2*L41</f>
        <v>2</v>
      </c>
    </row>
    <row r="46" spans="2:12" ht="13.5" customHeight="1" x14ac:dyDescent="0.25">
      <c r="B46" s="26">
        <v>45</v>
      </c>
      <c r="C46" t="s">
        <v>51</v>
      </c>
      <c r="D46" s="31" t="s">
        <v>96</v>
      </c>
      <c r="E46" s="32" t="s">
        <v>96</v>
      </c>
      <c r="F46" s="31">
        <f t="shared" si="0"/>
        <v>2</v>
      </c>
      <c r="I46" s="1" t="s">
        <v>79</v>
      </c>
      <c r="L46">
        <v>1</v>
      </c>
    </row>
    <row r="47" spans="2:12" ht="13.5" customHeight="1" x14ac:dyDescent="0.25">
      <c r="B47" s="26">
        <v>48</v>
      </c>
      <c r="C47" t="s">
        <v>62</v>
      </c>
      <c r="D47" s="31" t="s">
        <v>96</v>
      </c>
      <c r="E47" s="32" t="s">
        <v>96</v>
      </c>
      <c r="F47" s="31">
        <f t="shared" si="0"/>
        <v>2</v>
      </c>
      <c r="I47" s="1" t="s">
        <v>80</v>
      </c>
      <c r="J47" t="s">
        <v>81</v>
      </c>
      <c r="L47">
        <f>COUNTA(C45:C50)</f>
        <v>6</v>
      </c>
    </row>
    <row r="48" spans="2:12" ht="13.5" customHeight="1" x14ac:dyDescent="0.25">
      <c r="B48" s="26">
        <v>46</v>
      </c>
      <c r="C48" t="s">
        <v>52</v>
      </c>
      <c r="D48" s="31" t="s">
        <v>108</v>
      </c>
      <c r="E48" s="32">
        <v>45</v>
      </c>
      <c r="F48" s="31">
        <f t="shared" si="0"/>
        <v>1</v>
      </c>
      <c r="I48" s="1" t="s">
        <v>82</v>
      </c>
      <c r="J48" t="s">
        <v>83</v>
      </c>
      <c r="L48">
        <f>SUM(F46:F50)</f>
        <v>8</v>
      </c>
    </row>
    <row r="49" spans="2:12" ht="13.5" customHeight="1" x14ac:dyDescent="0.25">
      <c r="B49" s="26">
        <v>47</v>
      </c>
      <c r="C49" t="s">
        <v>60</v>
      </c>
      <c r="D49" s="31" t="s">
        <v>109</v>
      </c>
      <c r="E49" s="32">
        <v>48</v>
      </c>
      <c r="F49" s="31">
        <f t="shared" si="0"/>
        <v>1</v>
      </c>
      <c r="I49" s="1"/>
    </row>
    <row r="50" spans="2:12" ht="13.5" customHeight="1" x14ac:dyDescent="0.25">
      <c r="B50" s="27">
        <v>49</v>
      </c>
      <c r="C50" s="36" t="s">
        <v>68</v>
      </c>
      <c r="D50" s="30" t="s">
        <v>97</v>
      </c>
      <c r="E50" s="37" t="s">
        <v>114</v>
      </c>
      <c r="F50" s="30">
        <f t="shared" si="0"/>
        <v>2</v>
      </c>
      <c r="I50" s="34" t="s">
        <v>84</v>
      </c>
      <c r="J50" s="34" t="s">
        <v>85</v>
      </c>
      <c r="K50" s="34"/>
      <c r="L50" s="34">
        <f>L48-L47+2*L46</f>
        <v>4</v>
      </c>
    </row>
    <row r="51" spans="2:12" ht="13.5" customHeight="1" x14ac:dyDescent="0.25">
      <c r="B51" s="26">
        <v>50</v>
      </c>
      <c r="C51" t="s">
        <v>53</v>
      </c>
      <c r="D51" s="31">
        <v>49</v>
      </c>
      <c r="E51" s="38">
        <v>49</v>
      </c>
      <c r="F51" s="31">
        <f t="shared" si="0"/>
        <v>1</v>
      </c>
      <c r="I51" s="1" t="s">
        <v>79</v>
      </c>
      <c r="L51">
        <v>1</v>
      </c>
    </row>
    <row r="52" spans="2:12" ht="13.5" customHeight="1" x14ac:dyDescent="0.25">
      <c r="B52" s="26">
        <v>51</v>
      </c>
      <c r="C52" t="s">
        <v>15</v>
      </c>
      <c r="D52" s="31" t="s">
        <v>98</v>
      </c>
      <c r="E52" s="38" t="s">
        <v>98</v>
      </c>
      <c r="F52" s="31">
        <f t="shared" si="0"/>
        <v>2</v>
      </c>
      <c r="I52" s="1" t="s">
        <v>80</v>
      </c>
      <c r="J52" t="s">
        <v>81</v>
      </c>
      <c r="L52">
        <f>COUNTA(C50:C53)</f>
        <v>4</v>
      </c>
    </row>
    <row r="53" spans="2:12" ht="13.5" customHeight="1" x14ac:dyDescent="0.25">
      <c r="B53" s="26">
        <v>52</v>
      </c>
      <c r="C53" t="s">
        <v>64</v>
      </c>
      <c r="D53" s="31" t="s">
        <v>99</v>
      </c>
      <c r="E53" s="38" t="s">
        <v>115</v>
      </c>
      <c r="F53" s="31">
        <f t="shared" si="0"/>
        <v>3</v>
      </c>
      <c r="I53" s="1" t="s">
        <v>82</v>
      </c>
      <c r="J53" t="s">
        <v>83</v>
      </c>
      <c r="L53">
        <f>SUM(F51:F53)</f>
        <v>6</v>
      </c>
    </row>
    <row r="54" spans="2:12" ht="13.5" customHeight="1" x14ac:dyDescent="0.25">
      <c r="E54" s="38"/>
      <c r="I54" s="1"/>
    </row>
    <row r="55" spans="2:12" ht="13.5" customHeight="1" x14ac:dyDescent="0.25">
      <c r="E55" s="38"/>
      <c r="I55" s="34" t="s">
        <v>84</v>
      </c>
      <c r="J55" s="34" t="s">
        <v>85</v>
      </c>
      <c r="K55" s="34"/>
      <c r="L55" s="34">
        <f>L53-L52+2*L51</f>
        <v>4</v>
      </c>
    </row>
    <row r="56" spans="2:12" ht="13.5" customHeight="1" x14ac:dyDescent="0.25">
      <c r="E56" s="38"/>
    </row>
    <row r="57" spans="2:12" ht="13.5" customHeight="1" x14ac:dyDescent="0.25">
      <c r="E57" s="38"/>
    </row>
    <row r="58" spans="2:12" ht="13.5" customHeight="1" x14ac:dyDescent="0.25">
      <c r="E58" s="38"/>
    </row>
    <row r="59" spans="2:12" ht="13.5" customHeight="1" x14ac:dyDescent="0.25">
      <c r="E59" s="38"/>
    </row>
    <row r="60" spans="2:12" ht="13.5" customHeight="1" x14ac:dyDescent="0.25">
      <c r="E60" s="38"/>
    </row>
    <row r="61" spans="2:12" ht="13.5" customHeight="1" x14ac:dyDescent="0.25">
      <c r="E61" s="38"/>
    </row>
    <row r="62" spans="2:12" ht="13.5" customHeight="1" x14ac:dyDescent="0.25">
      <c r="E62" s="38"/>
    </row>
    <row r="63" spans="2:12" ht="13.5" customHeight="1" x14ac:dyDescent="0.25">
      <c r="E63" s="38"/>
    </row>
    <row r="64" spans="2:12" ht="13.5" customHeight="1" x14ac:dyDescent="0.25">
      <c r="E64" s="38"/>
    </row>
    <row r="65" spans="5:5" ht="13.5" customHeight="1" x14ac:dyDescent="0.25">
      <c r="E65" s="38"/>
    </row>
    <row r="66" spans="5:5" ht="13.5" customHeight="1" x14ac:dyDescent="0.25">
      <c r="E66" s="38"/>
    </row>
    <row r="67" spans="5:5" ht="13.5" customHeight="1" x14ac:dyDescent="0.25">
      <c r="E67" s="38"/>
    </row>
    <row r="68" spans="5:5" ht="13.5" customHeight="1" x14ac:dyDescent="0.25">
      <c r="E68" s="38"/>
    </row>
    <row r="69" spans="5:5" ht="13.5" customHeight="1" x14ac:dyDescent="0.25">
      <c r="E69" s="38"/>
    </row>
    <row r="70" spans="5:5" ht="13.5" customHeight="1" x14ac:dyDescent="0.25">
      <c r="E70" s="38"/>
    </row>
    <row r="71" spans="5:5" ht="13.5" customHeight="1" x14ac:dyDescent="0.25">
      <c r="E71" s="38"/>
    </row>
    <row r="72" spans="5:5" ht="13.5" customHeight="1" x14ac:dyDescent="0.25">
      <c r="E72" s="38"/>
    </row>
    <row r="73" spans="5:5" ht="13.5" customHeight="1" x14ac:dyDescent="0.25">
      <c r="E73" s="38"/>
    </row>
    <row r="74" spans="5:5" ht="13.5" customHeight="1" x14ac:dyDescent="0.25">
      <c r="E74" s="38"/>
    </row>
    <row r="75" spans="5:5" ht="13.5" customHeight="1" x14ac:dyDescent="0.25">
      <c r="E75" s="38"/>
    </row>
    <row r="76" spans="5:5" ht="13.5" customHeight="1" x14ac:dyDescent="0.25">
      <c r="E76" s="38"/>
    </row>
    <row r="77" spans="5:5" ht="13.5" customHeight="1" x14ac:dyDescent="0.25">
      <c r="E77" s="38"/>
    </row>
    <row r="78" spans="5:5" ht="13.5" customHeight="1" x14ac:dyDescent="0.25">
      <c r="E78" s="38"/>
    </row>
    <row r="79" spans="5:5" ht="13.5" customHeight="1" x14ac:dyDescent="0.25">
      <c r="E79" s="38"/>
    </row>
    <row r="80" spans="5:5" ht="13.5" customHeight="1" x14ac:dyDescent="0.25">
      <c r="E80" s="38"/>
    </row>
    <row r="81" spans="5:5" ht="13.5" customHeight="1" x14ac:dyDescent="0.25">
      <c r="E81" s="38"/>
    </row>
    <row r="82" spans="5:5" ht="13.5" customHeight="1" x14ac:dyDescent="0.25">
      <c r="E82" s="38"/>
    </row>
    <row r="83" spans="5:5" ht="13.5" customHeight="1" x14ac:dyDescent="0.25">
      <c r="E83" s="38"/>
    </row>
    <row r="84" spans="5:5" ht="13.5" customHeight="1" x14ac:dyDescent="0.25">
      <c r="E84" s="38"/>
    </row>
    <row r="85" spans="5:5" ht="13.5" customHeight="1" x14ac:dyDescent="0.25">
      <c r="E85" s="38"/>
    </row>
    <row r="86" spans="5:5" ht="13.5" customHeight="1" x14ac:dyDescent="0.25">
      <c r="E86" s="38"/>
    </row>
    <row r="87" spans="5:5" ht="13.5" customHeight="1" x14ac:dyDescent="0.25">
      <c r="E87" s="38"/>
    </row>
    <row r="88" spans="5:5" ht="13.5" customHeight="1" x14ac:dyDescent="0.25">
      <c r="E88" s="38"/>
    </row>
    <row r="89" spans="5:5" ht="13.5" customHeight="1" x14ac:dyDescent="0.25">
      <c r="E89" s="38"/>
    </row>
    <row r="90" spans="5:5" ht="13.5" customHeight="1" x14ac:dyDescent="0.25">
      <c r="E90" s="38"/>
    </row>
    <row r="91" spans="5:5" ht="13.5" customHeight="1" x14ac:dyDescent="0.25">
      <c r="E91" s="38"/>
    </row>
    <row r="92" spans="5:5" ht="13.5" customHeight="1" x14ac:dyDescent="0.25">
      <c r="E92" s="38"/>
    </row>
    <row r="93" spans="5:5" ht="13.5" customHeight="1" x14ac:dyDescent="0.25">
      <c r="E93" s="38"/>
    </row>
    <row r="94" spans="5:5" ht="13.5" customHeight="1" x14ac:dyDescent="0.25">
      <c r="E94" s="38"/>
    </row>
    <row r="95" spans="5:5" ht="13.5" customHeight="1" x14ac:dyDescent="0.25">
      <c r="E95" s="38"/>
    </row>
    <row r="96" spans="5:5" ht="13.5" customHeight="1" x14ac:dyDescent="0.25">
      <c r="E96" s="38"/>
    </row>
    <row r="97" spans="5:5" ht="13.5" customHeight="1" x14ac:dyDescent="0.25">
      <c r="E97" s="38"/>
    </row>
    <row r="98" spans="5:5" ht="13.5" customHeight="1" x14ac:dyDescent="0.25">
      <c r="E98" s="38"/>
    </row>
    <row r="99" spans="5:5" ht="13.5" customHeight="1" x14ac:dyDescent="0.25">
      <c r="E99" s="38"/>
    </row>
    <row r="100" spans="5:5" ht="13.5" customHeight="1" x14ac:dyDescent="0.25">
      <c r="E100" s="38"/>
    </row>
    <row r="101" spans="5:5" ht="13.5" customHeight="1" x14ac:dyDescent="0.25">
      <c r="E101" s="38"/>
    </row>
    <row r="102" spans="5:5" ht="13.5" customHeight="1" x14ac:dyDescent="0.25">
      <c r="E102" s="38"/>
    </row>
    <row r="103" spans="5:5" ht="13.5" customHeight="1" x14ac:dyDescent="0.25">
      <c r="E103" s="38"/>
    </row>
    <row r="104" spans="5:5" ht="13.5" customHeight="1" x14ac:dyDescent="0.25">
      <c r="E104" s="38"/>
    </row>
    <row r="105" spans="5:5" ht="13.5" customHeight="1" x14ac:dyDescent="0.25">
      <c r="E105" s="38"/>
    </row>
    <row r="106" spans="5:5" ht="13.5" customHeight="1" x14ac:dyDescent="0.25">
      <c r="E106" s="38"/>
    </row>
    <row r="107" spans="5:5" ht="13.5" customHeight="1" x14ac:dyDescent="0.25">
      <c r="E107" s="38"/>
    </row>
    <row r="108" spans="5:5" ht="13.5" customHeight="1" x14ac:dyDescent="0.25">
      <c r="E108" s="38"/>
    </row>
    <row r="109" spans="5:5" ht="13.5" customHeight="1" x14ac:dyDescent="0.25">
      <c r="E109" s="38"/>
    </row>
    <row r="110" spans="5:5" ht="13.5" customHeight="1" x14ac:dyDescent="0.25">
      <c r="E110" s="38"/>
    </row>
    <row r="111" spans="5:5" ht="13.5" customHeight="1" x14ac:dyDescent="0.25">
      <c r="E111" s="38"/>
    </row>
    <row r="112" spans="5:5" ht="13.5" customHeight="1" x14ac:dyDescent="0.25">
      <c r="E112" s="38"/>
    </row>
    <row r="113" spans="5:5" ht="13.5" customHeight="1" x14ac:dyDescent="0.25">
      <c r="E113" s="38"/>
    </row>
    <row r="114" spans="5:5" ht="13.5" customHeight="1" x14ac:dyDescent="0.25">
      <c r="E114" s="38"/>
    </row>
    <row r="115" spans="5:5" ht="13.5" customHeight="1" x14ac:dyDescent="0.25">
      <c r="E115" s="38"/>
    </row>
    <row r="116" spans="5:5" ht="13.5" customHeight="1" x14ac:dyDescent="0.25">
      <c r="E116" s="38"/>
    </row>
    <row r="117" spans="5:5" ht="13.5" customHeight="1" x14ac:dyDescent="0.25">
      <c r="E117" s="38"/>
    </row>
    <row r="118" spans="5:5" ht="13.5" customHeight="1" x14ac:dyDescent="0.25">
      <c r="E118" s="38"/>
    </row>
    <row r="119" spans="5:5" ht="13.5" customHeight="1" x14ac:dyDescent="0.25">
      <c r="E119" s="38"/>
    </row>
    <row r="120" spans="5:5" ht="13.5" customHeight="1" x14ac:dyDescent="0.25">
      <c r="E120" s="38"/>
    </row>
    <row r="121" spans="5:5" ht="13.5" customHeight="1" x14ac:dyDescent="0.25">
      <c r="E121" s="38"/>
    </row>
    <row r="122" spans="5:5" ht="13.5" customHeight="1" x14ac:dyDescent="0.25">
      <c r="E122" s="38"/>
    </row>
    <row r="123" spans="5:5" ht="13.5" customHeight="1" x14ac:dyDescent="0.25">
      <c r="E123" s="38"/>
    </row>
    <row r="124" spans="5:5" ht="13.5" customHeight="1" x14ac:dyDescent="0.25">
      <c r="E124" s="38"/>
    </row>
    <row r="125" spans="5:5" ht="13.5" customHeight="1" x14ac:dyDescent="0.25">
      <c r="E125" s="38"/>
    </row>
    <row r="126" spans="5:5" ht="13.5" customHeight="1" x14ac:dyDescent="0.25">
      <c r="E126" s="38"/>
    </row>
    <row r="127" spans="5:5" ht="13.5" customHeight="1" x14ac:dyDescent="0.25">
      <c r="E127" s="38"/>
    </row>
    <row r="128" spans="5:5" ht="13.5" customHeight="1" x14ac:dyDescent="0.25">
      <c r="E128" s="38"/>
    </row>
    <row r="129" spans="5:5" ht="13.5" customHeight="1" x14ac:dyDescent="0.25">
      <c r="E129" s="38"/>
    </row>
    <row r="130" spans="5:5" ht="13.5" customHeight="1" x14ac:dyDescent="0.25">
      <c r="E130" s="38"/>
    </row>
    <row r="131" spans="5:5" ht="13.5" customHeight="1" x14ac:dyDescent="0.25">
      <c r="E131" s="38"/>
    </row>
    <row r="132" spans="5:5" ht="13.5" customHeight="1" x14ac:dyDescent="0.25">
      <c r="E132" s="38"/>
    </row>
    <row r="133" spans="5:5" ht="13.5" customHeight="1" x14ac:dyDescent="0.25">
      <c r="E133" s="38"/>
    </row>
    <row r="134" spans="5:5" ht="13.5" customHeight="1" x14ac:dyDescent="0.25">
      <c r="E134" s="38"/>
    </row>
  </sheetData>
  <phoneticPr fontId="0" type="noConversion"/>
  <pageMargins left="0.75" right="0.75" top="1" bottom="1" header="0.5" footer="0.5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1</vt:i4>
      </vt:variant>
    </vt:vector>
  </HeadingPairs>
  <TitlesOfParts>
    <vt:vector size="5" baseType="lpstr">
      <vt:lpstr>Project Plan</vt:lpstr>
      <vt:lpstr>Staffing</vt:lpstr>
      <vt:lpstr>Summary</vt:lpstr>
      <vt:lpstr>Complexity</vt:lpstr>
      <vt:lpstr>Earned Value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IDesign Inc.</dc:title>
  <dc:creator>Juval Lowy</dc:creator>
  <cp:lastModifiedBy>Juval Lowy</cp:lastModifiedBy>
  <dcterms:created xsi:type="dcterms:W3CDTF">2003-07-14T16:15:06Z</dcterms:created>
  <dcterms:modified xsi:type="dcterms:W3CDTF">2019-10-30T18:56:46Z</dcterms:modified>
</cp:coreProperties>
</file>